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70" yWindow="585" windowWidth="20775" windowHeight="10680"/>
  </bookViews>
  <sheets>
    <sheet name="Rekapitulace stavby" sheetId="1" r:id="rId1"/>
    <sheet name="SO-101 - Polní cesta C1 -..." sheetId="2" r:id="rId2"/>
    <sheet name="SO-102 - Polní cesta C1 -..." sheetId="3" r:id="rId3"/>
    <sheet name="VON - Vedlejší a ostatní ..." sheetId="4" r:id="rId4"/>
    <sheet name="Pokyny pro vyplnění" sheetId="5" r:id="rId5"/>
  </sheets>
  <definedNames>
    <definedName name="_xlnm._FilterDatabase" localSheetId="1" hidden="1">'SO-101 - Polní cesta C1 -...'!$C$87:$K$393</definedName>
    <definedName name="_xlnm._FilterDatabase" localSheetId="2" hidden="1">'SO-102 - Polní cesta C1 -...'!$C$83:$K$205</definedName>
    <definedName name="_xlnm._FilterDatabase" localSheetId="3" hidden="1">'VON - Vedlejší a ostatní ...'!$C$81:$K$117</definedName>
    <definedName name="_xlnm.Print_Titles" localSheetId="0">'Rekapitulace stavby'!$52:$52</definedName>
    <definedName name="_xlnm.Print_Titles" localSheetId="1">'SO-101 - Polní cesta C1 -...'!$87:$87</definedName>
    <definedName name="_xlnm.Print_Titles" localSheetId="2">'SO-102 - Polní cesta C1 -...'!$83:$83</definedName>
    <definedName name="_xlnm.Print_Titles" localSheetId="3">'VON - Vedlejší a ostatní ...'!$81:$81</definedName>
    <definedName name="_xlnm.Print_Area" localSheetId="4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stavby'!$C$42:$AQ$58</definedName>
    <definedName name="_xlnm.Print_Area" localSheetId="1">'SO-101 - Polní cesta C1 -...'!$C$4:$J$39,'SO-101 - Polní cesta C1 -...'!$C$45:$J$69,'SO-101 - Polní cesta C1 -...'!$C$75:$K$393</definedName>
    <definedName name="_xlnm.Print_Area" localSheetId="2">'SO-102 - Polní cesta C1 -...'!$C$4:$J$39,'SO-102 - Polní cesta C1 -...'!$C$45:$J$65,'SO-102 - Polní cesta C1 -...'!$C$71:$K$205</definedName>
    <definedName name="_xlnm.Print_Area" localSheetId="3">'VON - Vedlejší a ostatní ...'!$C$4:$J$39,'VON - Vedlejší a ostatní ...'!$C$45:$J$63,'VON - Vedlejší a ostatní ...'!$C$69:$K$117</definedName>
  </definedNames>
  <calcPr calcId="125725"/>
</workbook>
</file>

<file path=xl/calcChain.xml><?xml version="1.0" encoding="utf-8"?>
<calcChain xmlns="http://schemas.openxmlformats.org/spreadsheetml/2006/main">
  <c r="J37" i="4"/>
  <c r="J36"/>
  <c r="AY57" i="1"/>
  <c r="J35" i="4"/>
  <c r="AX57" i="1"/>
  <c r="BI115" i="4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1"/>
  <c r="BH91"/>
  <c r="BG91"/>
  <c r="BF91"/>
  <c r="T91"/>
  <c r="R91"/>
  <c r="P91"/>
  <c r="BI88"/>
  <c r="BH88"/>
  <c r="BG88"/>
  <c r="BF88"/>
  <c r="T88"/>
  <c r="R88"/>
  <c r="P88"/>
  <c r="BI85"/>
  <c r="BH85"/>
  <c r="BG85"/>
  <c r="BF85"/>
  <c r="T85"/>
  <c r="R85"/>
  <c r="P85"/>
  <c r="J78"/>
  <c r="F78"/>
  <c r="F76"/>
  <c r="E74"/>
  <c r="J54"/>
  <c r="F54"/>
  <c r="F52"/>
  <c r="E50"/>
  <c r="J24"/>
  <c r="E24"/>
  <c r="J79"/>
  <c r="J23"/>
  <c r="J18"/>
  <c r="E18"/>
  <c r="F79"/>
  <c r="J17"/>
  <c r="J12"/>
  <c r="J52"/>
  <c r="E7"/>
  <c r="E72" s="1"/>
  <c r="J37" i="3"/>
  <c r="J36"/>
  <c r="AY56" i="1"/>
  <c r="J35" i="3"/>
  <c r="AX56" i="1" s="1"/>
  <c r="BI203" i="3"/>
  <c r="BH203"/>
  <c r="BG203"/>
  <c r="BF203"/>
  <c r="T203"/>
  <c r="T202"/>
  <c r="R203"/>
  <c r="R202"/>
  <c r="P203"/>
  <c r="P202"/>
  <c r="BI197"/>
  <c r="BH197"/>
  <c r="BG197"/>
  <c r="BF197"/>
  <c r="T197"/>
  <c r="R197"/>
  <c r="P197"/>
  <c r="BI192"/>
  <c r="BH192"/>
  <c r="BG192"/>
  <c r="BF192"/>
  <c r="T192"/>
  <c r="R192"/>
  <c r="P192"/>
  <c r="BI187"/>
  <c r="BH187"/>
  <c r="BG187"/>
  <c r="BF187"/>
  <c r="T187"/>
  <c r="R187"/>
  <c r="P187"/>
  <c r="BI183"/>
  <c r="BH183"/>
  <c r="BG183"/>
  <c r="BF183"/>
  <c r="T183"/>
  <c r="R183"/>
  <c r="P183"/>
  <c r="BI177"/>
  <c r="BH177"/>
  <c r="BG177"/>
  <c r="BF177"/>
  <c r="T177"/>
  <c r="R177"/>
  <c r="P177"/>
  <c r="BI172"/>
  <c r="BH172"/>
  <c r="BG172"/>
  <c r="BF172"/>
  <c r="T172"/>
  <c r="R172"/>
  <c r="P172"/>
  <c r="BI168"/>
  <c r="BH168"/>
  <c r="BG168"/>
  <c r="BF168"/>
  <c r="T168"/>
  <c r="R168"/>
  <c r="P168"/>
  <c r="BI163"/>
  <c r="BH163"/>
  <c r="BG163"/>
  <c r="BF163"/>
  <c r="T163"/>
  <c r="R163"/>
  <c r="P163"/>
  <c r="BI158"/>
  <c r="BH158"/>
  <c r="BG158"/>
  <c r="BF158"/>
  <c r="T158"/>
  <c r="R158"/>
  <c r="P158"/>
  <c r="BI153"/>
  <c r="BH153"/>
  <c r="BG153"/>
  <c r="BF153"/>
  <c r="T153"/>
  <c r="R153"/>
  <c r="P153"/>
  <c r="BI148"/>
  <c r="BH148"/>
  <c r="BG148"/>
  <c r="BF148"/>
  <c r="T148"/>
  <c r="R148"/>
  <c r="P148"/>
  <c r="BI145"/>
  <c r="BH145"/>
  <c r="BG145"/>
  <c r="BF145"/>
  <c r="T145"/>
  <c r="R145"/>
  <c r="P145"/>
  <c r="BI141"/>
  <c r="BH141"/>
  <c r="BG141"/>
  <c r="BF141"/>
  <c r="T141"/>
  <c r="R141"/>
  <c r="P141"/>
  <c r="BI137"/>
  <c r="BH137"/>
  <c r="BG137"/>
  <c r="BF137"/>
  <c r="T137"/>
  <c r="R137"/>
  <c r="P137"/>
  <c r="BI133"/>
  <c r="BH133"/>
  <c r="BG133"/>
  <c r="BF133"/>
  <c r="T133"/>
  <c r="R133"/>
  <c r="P133"/>
  <c r="BI128"/>
  <c r="BH128"/>
  <c r="BG128"/>
  <c r="BF128"/>
  <c r="T128"/>
  <c r="R128"/>
  <c r="P128"/>
  <c r="BI124"/>
  <c r="BH124"/>
  <c r="BG124"/>
  <c r="BF124"/>
  <c r="T124"/>
  <c r="R124"/>
  <c r="P124"/>
  <c r="BI120"/>
  <c r="BH120"/>
  <c r="BG120"/>
  <c r="BF120"/>
  <c r="T120"/>
  <c r="R120"/>
  <c r="P120"/>
  <c r="BI116"/>
  <c r="BH116"/>
  <c r="BG116"/>
  <c r="BF116"/>
  <c r="T116"/>
  <c r="R116"/>
  <c r="P116"/>
  <c r="BI112"/>
  <c r="BH112"/>
  <c r="BG112"/>
  <c r="BF112"/>
  <c r="T112"/>
  <c r="R112"/>
  <c r="P112"/>
  <c r="BI108"/>
  <c r="BH108"/>
  <c r="BG108"/>
  <c r="BF108"/>
  <c r="T108"/>
  <c r="R108"/>
  <c r="P108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BI91"/>
  <c r="BH91"/>
  <c r="BG91"/>
  <c r="BF91"/>
  <c r="T91"/>
  <c r="R91"/>
  <c r="P91"/>
  <c r="BI87"/>
  <c r="BH87"/>
  <c r="BG87"/>
  <c r="BF87"/>
  <c r="T87"/>
  <c r="R87"/>
  <c r="P87"/>
  <c r="J80"/>
  <c r="F80"/>
  <c r="F78"/>
  <c r="E76"/>
  <c r="J54"/>
  <c r="F54"/>
  <c r="F52"/>
  <c r="E50"/>
  <c r="J24"/>
  <c r="E24"/>
  <c r="J55" s="1"/>
  <c r="J23"/>
  <c r="J18"/>
  <c r="E18"/>
  <c r="F55" s="1"/>
  <c r="J17"/>
  <c r="J12"/>
  <c r="J78"/>
  <c r="E7"/>
  <c r="E74"/>
  <c r="J37" i="2"/>
  <c r="J36"/>
  <c r="AY55" i="1" s="1"/>
  <c r="J35" i="2"/>
  <c r="AX55" i="1"/>
  <c r="BI391" i="2"/>
  <c r="BH391"/>
  <c r="BG391"/>
  <c r="BF391"/>
  <c r="T391"/>
  <c r="T390" s="1"/>
  <c r="R391"/>
  <c r="R390"/>
  <c r="P391"/>
  <c r="P390" s="1"/>
  <c r="BI386"/>
  <c r="BH386"/>
  <c r="BG386"/>
  <c r="BF386"/>
  <c r="T386"/>
  <c r="R386"/>
  <c r="P386"/>
  <c r="BI382"/>
  <c r="BH382"/>
  <c r="BG382"/>
  <c r="BF382"/>
  <c r="T382"/>
  <c r="R382"/>
  <c r="P382"/>
  <c r="BI378"/>
  <c r="BH378"/>
  <c r="BG378"/>
  <c r="BF378"/>
  <c r="T378"/>
  <c r="R378"/>
  <c r="P378"/>
  <c r="BI374"/>
  <c r="BH374"/>
  <c r="BG374"/>
  <c r="BF374"/>
  <c r="T374"/>
  <c r="R374"/>
  <c r="P374"/>
  <c r="BI370"/>
  <c r="BH370"/>
  <c r="BG370"/>
  <c r="BF370"/>
  <c r="T370"/>
  <c r="R370"/>
  <c r="P370"/>
  <c r="BI366"/>
  <c r="BH366"/>
  <c r="BG366"/>
  <c r="BF366"/>
  <c r="T366"/>
  <c r="R366"/>
  <c r="P366"/>
  <c r="BI362"/>
  <c r="BH362"/>
  <c r="BG362"/>
  <c r="BF362"/>
  <c r="T362"/>
  <c r="R362"/>
  <c r="P362"/>
  <c r="BI357"/>
  <c r="BH357"/>
  <c r="BG357"/>
  <c r="BF357"/>
  <c r="T357"/>
  <c r="R357"/>
  <c r="P357"/>
  <c r="BI353"/>
  <c r="BH353"/>
  <c r="BG353"/>
  <c r="BF353"/>
  <c r="T353"/>
  <c r="R353"/>
  <c r="P353"/>
  <c r="BI351"/>
  <c r="BH351"/>
  <c r="BG351"/>
  <c r="BF351"/>
  <c r="T351"/>
  <c r="R351"/>
  <c r="P351"/>
  <c r="BI346"/>
  <c r="BH346"/>
  <c r="BG346"/>
  <c r="BF346"/>
  <c r="T346"/>
  <c r="R346"/>
  <c r="P346"/>
  <c r="BI342"/>
  <c r="BH342"/>
  <c r="BG342"/>
  <c r="BF342"/>
  <c r="T342"/>
  <c r="R342"/>
  <c r="P342"/>
  <c r="BI338"/>
  <c r="BH338"/>
  <c r="BG338"/>
  <c r="BF338"/>
  <c r="T338"/>
  <c r="R338"/>
  <c r="P338"/>
  <c r="BI333"/>
  <c r="BH333"/>
  <c r="BG333"/>
  <c r="BF333"/>
  <c r="T333"/>
  <c r="R333"/>
  <c r="P333"/>
  <c r="BI329"/>
  <c r="BH329"/>
  <c r="BG329"/>
  <c r="BF329"/>
  <c r="T329"/>
  <c r="R329"/>
  <c r="P329"/>
  <c r="BI325"/>
  <c r="BH325"/>
  <c r="BG325"/>
  <c r="BF325"/>
  <c r="T325"/>
  <c r="R325"/>
  <c r="P325"/>
  <c r="BI323"/>
  <c r="BH323"/>
  <c r="BG323"/>
  <c r="BF323"/>
  <c r="T323"/>
  <c r="R323"/>
  <c r="P323"/>
  <c r="BI319"/>
  <c r="BH319"/>
  <c r="BG319"/>
  <c r="BF319"/>
  <c r="T319"/>
  <c r="R319"/>
  <c r="P319"/>
  <c r="BI315"/>
  <c r="BH315"/>
  <c r="BG315"/>
  <c r="BF315"/>
  <c r="T315"/>
  <c r="R315"/>
  <c r="P315"/>
  <c r="BI310"/>
  <c r="BH310"/>
  <c r="BG310"/>
  <c r="BF310"/>
  <c r="T310"/>
  <c r="R310"/>
  <c r="P310"/>
  <c r="BI305"/>
  <c r="BH305"/>
  <c r="BG305"/>
  <c r="BF305"/>
  <c r="T305"/>
  <c r="R305"/>
  <c r="P305"/>
  <c r="BI300"/>
  <c r="BH300"/>
  <c r="BG300"/>
  <c r="BF300"/>
  <c r="T300"/>
  <c r="R300"/>
  <c r="P300"/>
  <c r="BI295"/>
  <c r="BH295"/>
  <c r="BG295"/>
  <c r="BF295"/>
  <c r="T295"/>
  <c r="R295"/>
  <c r="P295"/>
  <c r="BI291"/>
  <c r="BH291"/>
  <c r="BG291"/>
  <c r="BF291"/>
  <c r="T291"/>
  <c r="R291"/>
  <c r="P291"/>
  <c r="BI285"/>
  <c r="BH285"/>
  <c r="BG285"/>
  <c r="BF285"/>
  <c r="T285"/>
  <c r="R285"/>
  <c r="P285"/>
  <c r="BI281"/>
  <c r="BH281"/>
  <c r="BG281"/>
  <c r="BF281"/>
  <c r="T281"/>
  <c r="R281"/>
  <c r="P281"/>
  <c r="BI276"/>
  <c r="BH276"/>
  <c r="BG276"/>
  <c r="BF276"/>
  <c r="T276"/>
  <c r="R276"/>
  <c r="P276"/>
  <c r="BI272"/>
  <c r="BH272"/>
  <c r="BG272"/>
  <c r="BF272"/>
  <c r="T272"/>
  <c r="R272"/>
  <c r="P272"/>
  <c r="BI267"/>
  <c r="BH267"/>
  <c r="BG267"/>
  <c r="BF267"/>
  <c r="T267"/>
  <c r="R267"/>
  <c r="P267"/>
  <c r="BI261"/>
  <c r="BH261"/>
  <c r="BG261"/>
  <c r="BF261"/>
  <c r="T261"/>
  <c r="R261"/>
  <c r="P261"/>
  <c r="BI256"/>
  <c r="BH256"/>
  <c r="BG256"/>
  <c r="BF256"/>
  <c r="T256"/>
  <c r="R256"/>
  <c r="P256"/>
  <c r="BI251"/>
  <c r="BH251"/>
  <c r="BG251"/>
  <c r="BF251"/>
  <c r="T251"/>
  <c r="R251"/>
  <c r="P251"/>
  <c r="BI248"/>
  <c r="BH248"/>
  <c r="BG248"/>
  <c r="BF248"/>
  <c r="T248"/>
  <c r="R248"/>
  <c r="P248"/>
  <c r="BI243"/>
  <c r="BH243"/>
  <c r="BG243"/>
  <c r="BF243"/>
  <c r="T243"/>
  <c r="R243"/>
  <c r="P243"/>
  <c r="BI238"/>
  <c r="BH238"/>
  <c r="BG238"/>
  <c r="BF238"/>
  <c r="T238"/>
  <c r="R238"/>
  <c r="P238"/>
  <c r="BI231"/>
  <c r="BH231"/>
  <c r="BG231"/>
  <c r="BF231"/>
  <c r="T231"/>
  <c r="R231"/>
  <c r="P231"/>
  <c r="BI226"/>
  <c r="BH226"/>
  <c r="BG226"/>
  <c r="BF226"/>
  <c r="T226"/>
  <c r="R226"/>
  <c r="P226"/>
  <c r="BI220"/>
  <c r="BH220"/>
  <c r="BG220"/>
  <c r="BF220"/>
  <c r="T220"/>
  <c r="R220"/>
  <c r="P220"/>
  <c r="BI217"/>
  <c r="BH217"/>
  <c r="BG217"/>
  <c r="BF217"/>
  <c r="T217"/>
  <c r="R217"/>
  <c r="P217"/>
  <c r="BI212"/>
  <c r="BH212"/>
  <c r="BG212"/>
  <c r="BF212"/>
  <c r="T212"/>
  <c r="R212"/>
  <c r="P212"/>
  <c r="BI207"/>
  <c r="BH207"/>
  <c r="BG207"/>
  <c r="BF207"/>
  <c r="T207"/>
  <c r="R207"/>
  <c r="P207"/>
  <c r="BI203"/>
  <c r="BH203"/>
  <c r="BG203"/>
  <c r="BF203"/>
  <c r="T203"/>
  <c r="R203"/>
  <c r="P203"/>
  <c r="BI200"/>
  <c r="BH200"/>
  <c r="BG200"/>
  <c r="BF200"/>
  <c r="T200"/>
  <c r="R200"/>
  <c r="P200"/>
  <c r="BI196"/>
  <c r="BH196"/>
  <c r="BG196"/>
  <c r="BF196"/>
  <c r="T196"/>
  <c r="R196"/>
  <c r="P196"/>
  <c r="BI190"/>
  <c r="BH190"/>
  <c r="BG190"/>
  <c r="BF190"/>
  <c r="T190"/>
  <c r="R190"/>
  <c r="P190"/>
  <c r="BI185"/>
  <c r="BH185"/>
  <c r="BG185"/>
  <c r="BF185"/>
  <c r="T185"/>
  <c r="R185"/>
  <c r="P185"/>
  <c r="BI182"/>
  <c r="BH182"/>
  <c r="BG182"/>
  <c r="BF182"/>
  <c r="T182"/>
  <c r="R182"/>
  <c r="P182"/>
  <c r="BI178"/>
  <c r="BH178"/>
  <c r="BG178"/>
  <c r="BF178"/>
  <c r="T178"/>
  <c r="R178"/>
  <c r="P178"/>
  <c r="BI174"/>
  <c r="BH174"/>
  <c r="BG174"/>
  <c r="BF174"/>
  <c r="T174"/>
  <c r="R174"/>
  <c r="P174"/>
  <c r="BI170"/>
  <c r="BH170"/>
  <c r="BG170"/>
  <c r="BF170"/>
  <c r="T170"/>
  <c r="R170"/>
  <c r="P170"/>
  <c r="BI165"/>
  <c r="BH165"/>
  <c r="BG165"/>
  <c r="BF165"/>
  <c r="T165"/>
  <c r="R165"/>
  <c r="P165"/>
  <c r="BI161"/>
  <c r="BH161"/>
  <c r="BG161"/>
  <c r="BF161"/>
  <c r="T161"/>
  <c r="R161"/>
  <c r="P161"/>
  <c r="BI157"/>
  <c r="BH157"/>
  <c r="BG157"/>
  <c r="BF157"/>
  <c r="T157"/>
  <c r="R157"/>
  <c r="P157"/>
  <c r="BI153"/>
  <c r="BH153"/>
  <c r="BG153"/>
  <c r="BF153"/>
  <c r="T153"/>
  <c r="R153"/>
  <c r="P153"/>
  <c r="BI150"/>
  <c r="BH150"/>
  <c r="BG150"/>
  <c r="BF150"/>
  <c r="T150"/>
  <c r="R150"/>
  <c r="P150"/>
  <c r="BI145"/>
  <c r="BH145"/>
  <c r="BG145"/>
  <c r="BF145"/>
  <c r="T145"/>
  <c r="R145"/>
  <c r="P145"/>
  <c r="BI141"/>
  <c r="BH141"/>
  <c r="BG141"/>
  <c r="BF141"/>
  <c r="T141"/>
  <c r="R141"/>
  <c r="P141"/>
  <c r="BI137"/>
  <c r="BH137"/>
  <c r="BG137"/>
  <c r="BF137"/>
  <c r="T137"/>
  <c r="R137"/>
  <c r="P137"/>
  <c r="BI132"/>
  <c r="BH132"/>
  <c r="BG132"/>
  <c r="BF132"/>
  <c r="T132"/>
  <c r="R132"/>
  <c r="P132"/>
  <c r="BI128"/>
  <c r="BH128"/>
  <c r="BG128"/>
  <c r="BF128"/>
  <c r="T128"/>
  <c r="R128"/>
  <c r="P128"/>
  <c r="BI123"/>
  <c r="BH123"/>
  <c r="BG123"/>
  <c r="BF123"/>
  <c r="T123"/>
  <c r="R123"/>
  <c r="P123"/>
  <c r="BI118"/>
  <c r="BH118"/>
  <c r="BG118"/>
  <c r="BF118"/>
  <c r="T118"/>
  <c r="R118"/>
  <c r="P118"/>
  <c r="BI114"/>
  <c r="BH114"/>
  <c r="BG114"/>
  <c r="BF114"/>
  <c r="T114"/>
  <c r="R114"/>
  <c r="P114"/>
  <c r="BI108"/>
  <c r="BH108"/>
  <c r="BG108"/>
  <c r="BF108"/>
  <c r="T108"/>
  <c r="R108"/>
  <c r="P108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BI91"/>
  <c r="BH91"/>
  <c r="BG91"/>
  <c r="BF91"/>
  <c r="T91"/>
  <c r="R91"/>
  <c r="P91"/>
  <c r="J84"/>
  <c r="F84"/>
  <c r="F82"/>
  <c r="E80"/>
  <c r="J54"/>
  <c r="F54"/>
  <c r="F52"/>
  <c r="E50"/>
  <c r="J24"/>
  <c r="E24"/>
  <c r="J85"/>
  <c r="J23"/>
  <c r="J18"/>
  <c r="E18"/>
  <c r="F85"/>
  <c r="J17"/>
  <c r="J12"/>
  <c r="J82" s="1"/>
  <c r="E7"/>
  <c r="E78" s="1"/>
  <c r="L50" i="1"/>
  <c r="AM50"/>
  <c r="AM49"/>
  <c r="L49"/>
  <c r="AM47"/>
  <c r="L47"/>
  <c r="L45"/>
  <c r="L44"/>
  <c r="BK325" i="2"/>
  <c r="BK212"/>
  <c r="J182"/>
  <c r="J132"/>
  <c r="J386"/>
  <c r="J357"/>
  <c r="J305"/>
  <c r="BK231"/>
  <c r="J212"/>
  <c r="BK174"/>
  <c r="J123"/>
  <c r="BK386"/>
  <c r="J362"/>
  <c r="J295"/>
  <c r="J256"/>
  <c r="BK161"/>
  <c r="BK103"/>
  <c r="J168" i="3"/>
  <c r="J137"/>
  <c r="J124"/>
  <c r="J177"/>
  <c r="BK95"/>
  <c r="BK116"/>
  <c r="J106" i="4"/>
  <c r="J88"/>
  <c r="J85"/>
  <c r="J323" i="2"/>
  <c r="J251"/>
  <c r="J185"/>
  <c r="BK153"/>
  <c r="J114"/>
  <c r="J329"/>
  <c r="BK285"/>
  <c r="BK243"/>
  <c r="J207"/>
  <c r="BK178"/>
  <c r="BK150"/>
  <c r="J103"/>
  <c r="BK351"/>
  <c r="J319"/>
  <c r="J261"/>
  <c r="BK217"/>
  <c r="J150"/>
  <c r="J91"/>
  <c r="BK153" i="3"/>
  <c r="BK192"/>
  <c r="BK112"/>
  <c r="J183"/>
  <c r="BK128"/>
  <c r="BK177"/>
  <c r="J112" i="4"/>
  <c r="J104"/>
  <c r="J98"/>
  <c r="BK319" i="2"/>
  <c r="BK291"/>
  <c r="BK256"/>
  <c r="J141"/>
  <c r="BK95"/>
  <c r="BK378"/>
  <c r="BK338"/>
  <c r="BK281"/>
  <c r="BK267"/>
  <c r="J165"/>
  <c r="J108"/>
  <c r="J378"/>
  <c r="J353"/>
  <c r="BK333"/>
  <c r="J315"/>
  <c r="BK220"/>
  <c r="BK145"/>
  <c r="J95"/>
  <c r="J158" i="3"/>
  <c r="J108"/>
  <c r="BK203"/>
  <c r="J87"/>
  <c r="BK158"/>
  <c r="BK183"/>
  <c r="BK87"/>
  <c r="BK98" i="4"/>
  <c r="BK109"/>
  <c r="BK115"/>
  <c r="BK315" i="2"/>
  <c r="J238"/>
  <c r="J170"/>
  <c r="BK128"/>
  <c r="AS54" i="1"/>
  <c r="J217" i="2"/>
  <c r="J157"/>
  <c r="BK114"/>
  <c r="BK391"/>
  <c r="BK382"/>
  <c r="J325"/>
  <c r="BK272"/>
  <c r="BK238"/>
  <c r="J174"/>
  <c r="J128"/>
  <c r="J99"/>
  <c r="BK99" i="3"/>
  <c r="J133"/>
  <c r="BK91"/>
  <c r="BK168"/>
  <c r="BK120"/>
  <c r="J203"/>
  <c r="BK85" i="4"/>
  <c r="BK91"/>
  <c r="BK88"/>
  <c r="J333" i="2"/>
  <c r="J248"/>
  <c r="J200"/>
  <c r="BK165"/>
  <c r="BK118"/>
  <c r="J382"/>
  <c r="BK366"/>
  <c r="J276"/>
  <c r="BK251"/>
  <c r="J220"/>
  <c r="J190"/>
  <c r="J153"/>
  <c r="BK91"/>
  <c r="J310"/>
  <c r="J281"/>
  <c r="J243"/>
  <c r="J203"/>
  <c r="BK132"/>
  <c r="J148" i="3"/>
  <c r="BK163"/>
  <c r="BK148"/>
  <c r="BK108"/>
  <c r="BK187"/>
  <c r="J116"/>
  <c r="BK172"/>
  <c r="J95" i="4"/>
  <c r="BK101"/>
  <c r="J351" i="2"/>
  <c r="BK300"/>
  <c r="BK207"/>
  <c r="J161"/>
  <c r="BK370"/>
  <c r="BK342"/>
  <c r="BK295"/>
  <c r="BK261"/>
  <c r="BK200"/>
  <c r="BK170"/>
  <c r="J137"/>
  <c r="J366"/>
  <c r="J342"/>
  <c r="J285"/>
  <c r="BK248"/>
  <c r="BK196"/>
  <c r="J118"/>
  <c r="J172" i="3"/>
  <c r="J145"/>
  <c r="J120"/>
  <c r="BK145"/>
  <c r="J103"/>
  <c r="J187"/>
  <c r="BK133"/>
  <c r="J91"/>
  <c r="J115" i="4"/>
  <c r="J109"/>
  <c r="BK362" i="2"/>
  <c r="BK305"/>
  <c r="BK190"/>
  <c r="BK157"/>
  <c r="BK108"/>
  <c r="J391"/>
  <c r="BK374"/>
  <c r="BK346"/>
  <c r="J291"/>
  <c r="BK203"/>
  <c r="BK182"/>
  <c r="J145"/>
  <c r="J370"/>
  <c r="J346"/>
  <c r="BK323"/>
  <c r="J267"/>
  <c r="J231"/>
  <c r="J178"/>
  <c r="BK123"/>
  <c r="J192" i="3"/>
  <c r="BK141"/>
  <c r="BK137"/>
  <c r="J95"/>
  <c r="BK124"/>
  <c r="J197"/>
  <c r="J99"/>
  <c r="J101" i="4"/>
  <c r="BK106"/>
  <c r="J91"/>
  <c r="BK329" i="2"/>
  <c r="BK276"/>
  <c r="J196"/>
  <c r="BK137"/>
  <c r="BK99"/>
  <c r="BK353"/>
  <c r="BK310"/>
  <c r="J272"/>
  <c r="BK226"/>
  <c r="BK185"/>
  <c r="J374"/>
  <c r="BK357"/>
  <c r="J338"/>
  <c r="J300"/>
  <c r="J226"/>
  <c r="BK141"/>
  <c r="J163" i="3"/>
  <c r="J128"/>
  <c r="J153"/>
  <c r="BK197"/>
  <c r="J141"/>
  <c r="J112"/>
  <c r="BK103"/>
  <c r="BK95" i="4"/>
  <c r="BK112"/>
  <c r="BK104"/>
  <c r="R90" i="2" l="1"/>
  <c r="P189"/>
  <c r="BK225"/>
  <c r="J225" s="1"/>
  <c r="J63" s="1"/>
  <c r="T225"/>
  <c r="P266"/>
  <c r="BK314"/>
  <c r="J314"/>
  <c r="J65" s="1"/>
  <c r="T314"/>
  <c r="R337"/>
  <c r="P361"/>
  <c r="BK86" i="3"/>
  <c r="J86" s="1"/>
  <c r="J61" s="1"/>
  <c r="R86"/>
  <c r="P152"/>
  <c r="R152"/>
  <c r="P162"/>
  <c r="T84" i="4"/>
  <c r="T90" i="2"/>
  <c r="R189"/>
  <c r="P225"/>
  <c r="BK266"/>
  <c r="J266" s="1"/>
  <c r="J64" s="1"/>
  <c r="R266"/>
  <c r="P314"/>
  <c r="BK337"/>
  <c r="J337" s="1"/>
  <c r="J66" s="1"/>
  <c r="T337"/>
  <c r="R361"/>
  <c r="P86" i="3"/>
  <c r="P85" s="1"/>
  <c r="P84" s="1"/>
  <c r="AU56" i="1" s="1"/>
  <c r="BK152" i="3"/>
  <c r="J152" s="1"/>
  <c r="J62" s="1"/>
  <c r="T152"/>
  <c r="R162"/>
  <c r="BK84" i="4"/>
  <c r="J84"/>
  <c r="J61" s="1"/>
  <c r="R84"/>
  <c r="BK90" i="2"/>
  <c r="J90"/>
  <c r="J61" s="1"/>
  <c r="P90"/>
  <c r="BK189"/>
  <c r="J189"/>
  <c r="J62" s="1"/>
  <c r="T189"/>
  <c r="R225"/>
  <c r="T266"/>
  <c r="R314"/>
  <c r="P337"/>
  <c r="BK361"/>
  <c r="J361"/>
  <c r="J67" s="1"/>
  <c r="T361"/>
  <c r="T86" i="3"/>
  <c r="BK162"/>
  <c r="J162" s="1"/>
  <c r="J63" s="1"/>
  <c r="T162"/>
  <c r="P84" i="4"/>
  <c r="BK94"/>
  <c r="J94" s="1"/>
  <c r="J62" s="1"/>
  <c r="P94"/>
  <c r="R94"/>
  <c r="T94"/>
  <c r="BK390" i="2"/>
  <c r="J390"/>
  <c r="J68" s="1"/>
  <c r="BK202" i="3"/>
  <c r="J202" s="1"/>
  <c r="J64" s="1"/>
  <c r="J76" i="4"/>
  <c r="BE109"/>
  <c r="F55"/>
  <c r="BE85"/>
  <c r="BE115"/>
  <c r="E48"/>
  <c r="J55"/>
  <c r="BE88"/>
  <c r="BE101"/>
  <c r="BE106"/>
  <c r="BE91"/>
  <c r="BE95"/>
  <c r="BE98"/>
  <c r="BE104"/>
  <c r="BE112"/>
  <c r="BE95" i="3"/>
  <c r="BE124"/>
  <c r="BE137"/>
  <c r="BE148"/>
  <c r="BE158"/>
  <c r="BE163"/>
  <c r="E48"/>
  <c r="F81"/>
  <c r="BE87"/>
  <c r="BE99"/>
  <c r="BE103"/>
  <c r="BE108"/>
  <c r="BE133"/>
  <c r="BE141"/>
  <c r="BE145"/>
  <c r="BE183"/>
  <c r="BE192"/>
  <c r="J52"/>
  <c r="J81"/>
  <c r="BE116"/>
  <c r="BE120"/>
  <c r="BE153"/>
  <c r="BE168"/>
  <c r="BE172"/>
  <c r="BE177"/>
  <c r="BE91"/>
  <c r="BE112"/>
  <c r="BE128"/>
  <c r="BE187"/>
  <c r="BE197"/>
  <c r="BE203"/>
  <c r="J52" i="2"/>
  <c r="F55"/>
  <c r="BE91"/>
  <c r="BE99"/>
  <c r="BE128"/>
  <c r="BE137"/>
  <c r="BE141"/>
  <c r="BE157"/>
  <c r="BE165"/>
  <c r="BE185"/>
  <c r="BE190"/>
  <c r="BE207"/>
  <c r="BE212"/>
  <c r="BE231"/>
  <c r="BE251"/>
  <c r="BE261"/>
  <c r="BE300"/>
  <c r="BE305"/>
  <c r="BE319"/>
  <c r="BE329"/>
  <c r="BE342"/>
  <c r="BE353"/>
  <c r="BE357"/>
  <c r="BE366"/>
  <c r="BE370"/>
  <c r="BE378"/>
  <c r="BE382"/>
  <c r="BE391"/>
  <c r="E48"/>
  <c r="J55"/>
  <c r="BE114"/>
  <c r="BE118"/>
  <c r="BE174"/>
  <c r="BE182"/>
  <c r="BE196"/>
  <c r="BE200"/>
  <c r="BE217"/>
  <c r="BE220"/>
  <c r="BE238"/>
  <c r="BE256"/>
  <c r="BE276"/>
  <c r="BE291"/>
  <c r="BE325"/>
  <c r="BE338"/>
  <c r="BE351"/>
  <c r="BE362"/>
  <c r="BE386"/>
  <c r="BE95"/>
  <c r="BE103"/>
  <c r="BE108"/>
  <c r="BE123"/>
  <c r="BE132"/>
  <c r="BE145"/>
  <c r="BE150"/>
  <c r="BE153"/>
  <c r="BE161"/>
  <c r="BE170"/>
  <c r="BE178"/>
  <c r="BE203"/>
  <c r="BE226"/>
  <c r="BE243"/>
  <c r="BE248"/>
  <c r="BE267"/>
  <c r="BE272"/>
  <c r="BE281"/>
  <c r="BE285"/>
  <c r="BE295"/>
  <c r="BE310"/>
  <c r="BE315"/>
  <c r="BE323"/>
  <c r="BE333"/>
  <c r="BE346"/>
  <c r="BE374"/>
  <c r="J34"/>
  <c r="AW55" i="1" s="1"/>
  <c r="F36" i="3"/>
  <c r="BC56" i="1" s="1"/>
  <c r="F37" i="3"/>
  <c r="BD56" i="1" s="1"/>
  <c r="F34" i="2"/>
  <c r="BA55" i="1" s="1"/>
  <c r="F36" i="4"/>
  <c r="BC57" i="1" s="1"/>
  <c r="F37" i="2"/>
  <c r="BD55" i="1" s="1"/>
  <c r="F34" i="3"/>
  <c r="BA56" i="1" s="1"/>
  <c r="F36" i="2"/>
  <c r="BC55" i="1" s="1"/>
  <c r="F37" i="4"/>
  <c r="BD57" i="1" s="1"/>
  <c r="F35" i="3"/>
  <c r="BB56" i="1" s="1"/>
  <c r="F35" i="4"/>
  <c r="BB57" i="1" s="1"/>
  <c r="J34" i="3"/>
  <c r="AW56" i="1" s="1"/>
  <c r="F34" i="4"/>
  <c r="BA57" i="1" s="1"/>
  <c r="J34" i="4"/>
  <c r="AW57" i="1" s="1"/>
  <c r="F35" i="2"/>
  <c r="BB55" i="1" s="1"/>
  <c r="P83" i="4" l="1"/>
  <c r="P82" s="1"/>
  <c r="AU57" i="1" s="1"/>
  <c r="T85" i="3"/>
  <c r="T84"/>
  <c r="P89" i="2"/>
  <c r="P88" s="1"/>
  <c r="AU55" i="1" s="1"/>
  <c r="R83" i="4"/>
  <c r="R82" s="1"/>
  <c r="T89" i="2"/>
  <c r="T88" s="1"/>
  <c r="T83" i="4"/>
  <c r="T82" s="1"/>
  <c r="R85" i="3"/>
  <c r="R84" s="1"/>
  <c r="R89" i="2"/>
  <c r="R88" s="1"/>
  <c r="BK89"/>
  <c r="J89" s="1"/>
  <c r="J60" s="1"/>
  <c r="BK85" i="3"/>
  <c r="J85" s="1"/>
  <c r="J60" s="1"/>
  <c r="BK83" i="4"/>
  <c r="J83" s="1"/>
  <c r="J60" s="1"/>
  <c r="BD54" i="1"/>
  <c r="W33"/>
  <c r="BC54"/>
  <c r="AY54" s="1"/>
  <c r="BB54"/>
  <c r="AX54"/>
  <c r="J33" i="3"/>
  <c r="AV56" i="1" s="1"/>
  <c r="AT56" s="1"/>
  <c r="F33" i="4"/>
  <c r="AZ57" i="1" s="1"/>
  <c r="F33" i="3"/>
  <c r="AZ56" i="1" s="1"/>
  <c r="J33" i="4"/>
  <c r="AV57" i="1" s="1"/>
  <c r="AT57" s="1"/>
  <c r="BA54"/>
  <c r="W30"/>
  <c r="F33" i="2"/>
  <c r="AZ55" i="1" s="1"/>
  <c r="J33" i="2"/>
  <c r="AV55" i="1"/>
  <c r="AT55" s="1"/>
  <c r="BK88" i="2" l="1"/>
  <c r="J88" s="1"/>
  <c r="J59" s="1"/>
  <c r="BK82" i="4"/>
  <c r="J82"/>
  <c r="J30" s="1"/>
  <c r="AG57" i="1" s="1"/>
  <c r="BK84" i="3"/>
  <c r="J84" s="1"/>
  <c r="J59" s="1"/>
  <c r="AW54" i="1"/>
  <c r="AK30" s="1"/>
  <c r="AZ54"/>
  <c r="AV54" s="1"/>
  <c r="AK29" s="1"/>
  <c r="AU54"/>
  <c r="W32"/>
  <c r="W31"/>
  <c r="J39" i="4" l="1"/>
  <c r="J59"/>
  <c r="AN57" i="1"/>
  <c r="W29"/>
  <c r="J30" i="2"/>
  <c r="AG55" i="1" s="1"/>
  <c r="J30" i="3"/>
  <c r="AG56" i="1" s="1"/>
  <c r="AT54"/>
  <c r="J39" i="3" l="1"/>
  <c r="J39" i="2"/>
  <c r="AN55" i="1"/>
  <c r="AN56"/>
  <c r="AG54"/>
  <c r="AK26" s="1"/>
  <c r="AK35" s="1"/>
  <c r="AN54" l="1"/>
</calcChain>
</file>

<file path=xl/sharedStrings.xml><?xml version="1.0" encoding="utf-8"?>
<sst xmlns="http://schemas.openxmlformats.org/spreadsheetml/2006/main" count="4625" uniqueCount="922">
  <si>
    <t>Export Komplet</t>
  </si>
  <si>
    <t>VZ</t>
  </si>
  <si>
    <t>2.0</t>
  </si>
  <si>
    <t>ZAMOK</t>
  </si>
  <si>
    <t>False</t>
  </si>
  <si>
    <t>{a653ed2e-efce-49a4-8035-0c9cfa976869}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</si>
  <si>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</si>
  <si>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</si>
  <si>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</si>
  <si>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</si>
  <si>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</si>
  <si>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</si>
  <si>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</si>
  <si>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</si>
  <si>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HRD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</si>
  <si>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</si>
  <si>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</si>
  <si>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Polní cesta C1 v k.ú. Dětřichov u Moravské Třebové</t>
  </si>
  <si>
    <t>KSO:</t>
  </si>
  <si>
    <t/>
  </si>
  <si>
    <t>CC-CZ:</t>
  </si>
  <si>
    <t>Místo:</t>
  </si>
  <si>
    <t xml:space="preserve"> </t>
  </si>
  <si>
    <t>Datum:</t>
  </si>
  <si>
    <t>17. 4. 2024</t>
  </si>
  <si>
    <t>Zadavatel:</t>
  </si>
  <si>
    <t>IČ:</t>
  </si>
  <si>
    <t>Obec Dětřichov u Moravské Třebové</t>
  </si>
  <si>
    <t>DIČ:</t>
  </si>
  <si>
    <t>Uchazeč:</t>
  </si>
  <si>
    <t>Vyplň údaj</t>
  </si>
  <si>
    <t>Projektant:</t>
  </si>
  <si>
    <t>Agroprojekce Litomyšl,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</si>
  <si>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</si>
  <si>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</si>
  <si>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</si>
  <si>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</si>
  <si>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</si>
  <si>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</si>
  <si>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</si>
  <si>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</si>
  <si>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</si>
  <si>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</si>
  <si>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</si>
  <si>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</si>
  <si>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</si>
  <si>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</si>
  <si>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</si>
  <si>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</si>
  <si>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</si>
  <si>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</si>
  <si>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</si>
  <si>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</si>
  <si>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</si>
  <si>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</si>
  <si>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</si>
  <si>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</si>
  <si>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</si>
  <si>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</si>
  <si>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</si>
  <si>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</si>
  <si>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</si>
  <si>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</si>
  <si>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</si>
  <si>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</si>
  <si>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</si>
  <si>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</si>
  <si>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</si>
  <si>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</si>
  <si>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</si>
  <si>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</si>
  <si>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</si>
  <si>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</si>
  <si>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</si>
  <si>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</si>
  <si>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</si>
  <si>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SO-101</t>
  </si>
  <si>
    <t>Polní cesta C1 - 1. část KM 0,046 65-0,246 90</t>
  </si>
  <si>
    <t>STA</t>
  </si>
  <si>
    <t>1</t>
  </si>
  <si>
    <t>{f2823eea-287e-485d-93ef-192a0b268e19}</t>
  </si>
  <si>
    <t>822 2</t>
  </si>
  <si>
    <t>2</t>
  </si>
  <si>
    <t>SO-102</t>
  </si>
  <si>
    <t>Polní cesta C1 - 2. část KM 0,246 90-0,514 58</t>
  </si>
  <si>
    <t>{decbb05c-9f6a-4f24-89fc-eb8ac6c0d08b}</t>
  </si>
  <si>
    <t>VON</t>
  </si>
  <si>
    <t>Vedlejší a ostatní náklady</t>
  </si>
  <si>
    <t>{4d2eeb71-109c-41ef-9065-e035d9791e8a}</t>
  </si>
  <si>
    <t>KRYCÍ LIST SOUPISU PRACÍ</t>
  </si>
  <si>
    <t>Objekt:</t>
  </si>
  <si>
    <t>SO-101 - Polní cesta C1 - 1. část KM 0,046 65-0,246 90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</si>
  <si>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</si>
  <si>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</si>
  <si>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</si>
  <si>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</si>
  <si>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</si>
  <si>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</si>
  <si>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</si>
  <si>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</si>
  <si>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</si>
  <si>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</si>
  <si>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</si>
  <si>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</si>
  <si>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</si>
  <si>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</si>
  <si>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</si>
  <si>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</si>
  <si>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</si>
  <si>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</si>
  <si>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</si>
  <si>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</si>
  <si>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</si>
  <si>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</si>
  <si>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</si>
  <si>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</si>
  <si>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</si>
  <si>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</si>
  <si>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</si>
  <si>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</si>
  <si>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</si>
  <si>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</si>
  <si>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</si>
  <si>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113107223</t>
  </si>
  <si>
    <t>Odstranění podkladu z kameniva drceného tl přes 200 do 300 mm strojně pl přes 200 m2</t>
  </si>
  <si>
    <t>m2</t>
  </si>
  <si>
    <t>CS ÚRS 2024 01</t>
  </si>
  <si>
    <t>4</t>
  </si>
  <si>
    <t>1813370306</t>
  </si>
  <si>
    <t>PP</t>
  </si>
  <si>
    <t>Odstranění podkladů nebo krytů strojně plochy jednotlivě přes 200 m2 s přemístěním hmot na skládku na vzdálenost do 20 m nebo s naložením na dopravní prostředek z kameniva hrubého drceného, o tl. vrstvy přes 200 do 300 mm</t>
  </si>
  <si>
    <t>Online PSC</t>
  </si>
  <si>
    <t>https://podminky.urs.cz/item/CS_URS_2024_01/113107223</t>
  </si>
  <si>
    <t>VV</t>
  </si>
  <si>
    <t>"viz. Tabulka kubatur D.1.1.2.6." 208,2/0,3</t>
  </si>
  <si>
    <t>113107241</t>
  </si>
  <si>
    <t>Odstranění podkladu živičného tl 50 mm strojně pl přes 200 m2</t>
  </si>
  <si>
    <t>818020212</t>
  </si>
  <si>
    <t>Odstranění podkladů nebo krytů strojně plochy jednotlivě přes 200 m2 s přemístěním hmot na skládku na vzdálenost do 20 m nebo s naložením na dopravní prostředek živičných, o tl. vrstvy do 50 mm</t>
  </si>
  <si>
    <t>https://podminky.urs.cz/item/CS_URS_2024_01/113107241</t>
  </si>
  <si>
    <t>3</t>
  </si>
  <si>
    <t>121151125</t>
  </si>
  <si>
    <t>Sejmutí ornice plochy přes 500 m2 tl vrstvy přes 250 do 300 mm strojně</t>
  </si>
  <si>
    <t>1713019002</t>
  </si>
  <si>
    <t>Sejmutí ornice strojně při souvislé ploše přes 500 m2, tl. vrstvy přes 250 do 300 mm</t>
  </si>
  <si>
    <t>https://podminky.urs.cz/item/CS_URS_2024_01/121151125</t>
  </si>
  <si>
    <t>"viz. Tabulka kubatur D.1.1.2.6." 291,0/0,3</t>
  </si>
  <si>
    <t>122252204</t>
  </si>
  <si>
    <t>Odkopávky a prokopávky nezapažené pro silnice a dálnice v hornině třídy těžitelnosti I objem do 500 m3 strojně</t>
  </si>
  <si>
    <t>m3</t>
  </si>
  <si>
    <t>-2028411639</t>
  </si>
  <si>
    <t>Odkopávky a prokopávky nezapažené pro silnice a dálnice strojně v hornině třídy těžitelnosti I přes 100 do 500 m3</t>
  </si>
  <si>
    <t>https://podminky.urs.cz/item/CS_URS_2024_01/122252204</t>
  </si>
  <si>
    <t>"viz. Tabulka kubatur D.1.1.2.6." 309,3</t>
  </si>
  <si>
    <t>"čištění příkopu - viz. D.1.1.2.1. (dl. 20 m)" 16,0</t>
  </si>
  <si>
    <t>5</t>
  </si>
  <si>
    <t>131251102</t>
  </si>
  <si>
    <t>Hloubení jam nezapažených v hornině třídy těžitelnosti I skupiny 3 objem do 50 m3 strojně</t>
  </si>
  <si>
    <t>859265295</t>
  </si>
  <si>
    <t>Hloubení nezapažených jam a zářezů strojně s urovnáním dna do předepsaného profilu a spádu v hornině třídy těžitelnosti I skupiny 3 přes 20 do 50 m3</t>
  </si>
  <si>
    <t>https://podminky.urs.cz/item/CS_URS_2024_01/131251102</t>
  </si>
  <si>
    <t>"vsakovací jímka - viz. D.1.1.2.1." 2,5*1,5*2</t>
  </si>
  <si>
    <t>"předpolí + šikmá čela TP KM 0,122-0,132 - viz. D.1.1.2.4." 1,8*(4,9+5,1)*0,7</t>
  </si>
  <si>
    <t>"předpolí + šikmá čela TP KM 0,186-0,196 - viz. D.1.1.2.5." (1,3*2,6+1,4*3,0)*0,7</t>
  </si>
  <si>
    <t>6</t>
  </si>
  <si>
    <t>132251102</t>
  </si>
  <si>
    <t>Hloubení rýh nezapažených š do 800 mm v hornině třídy těžitelnosti I skupiny 3 objem do 50 m3 strojně</t>
  </si>
  <si>
    <t>2122951213</t>
  </si>
  <si>
    <t>Hloubení nezapažených rýh šířky do 800 mm strojně s urovnáním dna do předepsaného profilu a spádu v hornině třídy těžitelnosti I skupiny 3 přes 20 do 50 m3</t>
  </si>
  <si>
    <t>https://podminky.urs.cz/item/CS_URS_2024_01/132251102</t>
  </si>
  <si>
    <t>"drenáž - viz. Tabulka kubatur D.1.1.2.6." 40,0</t>
  </si>
  <si>
    <t>7</t>
  </si>
  <si>
    <t>132251251</t>
  </si>
  <si>
    <t>Hloubení rýh nezapažených š do 2000 mm v hornině třídy těžitelnosti I skupiny 3 objem do 20 m3 strojně</t>
  </si>
  <si>
    <t>610060513</t>
  </si>
  <si>
    <t>Hloubení nezapažených rýh šířky přes 800 do 2 000 mm strojně s urovnáním dna do předepsaného profilu a spádu v hornině třídy těžitelnosti I skupiny 3 do 20 m3</t>
  </si>
  <si>
    <t>https://podminky.urs.cz/item/CS_URS_2024_01/132251251</t>
  </si>
  <si>
    <t>"trubky TP KM 0,122-0,132 - viz. D.1.1.2.4." 11,4*1,4*0,5</t>
  </si>
  <si>
    <t>"trubky TP KM 0,186-0,196 - viz. D.1.1.2.5." 10,4*1,4*0,5</t>
  </si>
  <si>
    <t>8</t>
  </si>
  <si>
    <t>139001101</t>
  </si>
  <si>
    <t>Příplatek za ztížení vykopávky v blízkosti podzemního vedení</t>
  </si>
  <si>
    <t>-976976678</t>
  </si>
  <si>
    <t>Příplatek k cenám hloubených vykopávek za ztížení vykopávky v blízkosti podzemního vedení nebo výbušnin pro jakoukoliv třídu horniny</t>
  </si>
  <si>
    <t>https://podminky.urs.cz/item/CS_URS_2024_01/139001101</t>
  </si>
  <si>
    <t>"souběh vodovodu a TP KM 0,122-0,132 - viz. D.1.1.2.4." 14,5*0,5*1,0</t>
  </si>
  <si>
    <t>"souběh vodovodu a TP KM 0,186-0,196 - viz. D.1.1.2.5." 13,0*0,5*1,0</t>
  </si>
  <si>
    <t>9</t>
  </si>
  <si>
    <t>162751115</t>
  </si>
  <si>
    <t>Vodorovné přemístění přes 7 000 do 8000 m výkopku/sypaniny z horniny třídy těžitelnosti I skupiny 1 až 3</t>
  </si>
  <si>
    <t>420558589</t>
  </si>
  <si>
    <t>Vodorovné přemístění výkopku nebo sypaniny po suchu na obvyklém dopravním prostředku, bez naložení výkopku, avšak se složením bez rozhrnutí z horniny třídy těžitelnosti I skupiny 1 až 3 na vzdálenost přes 7 000 do 8 000 m</t>
  </si>
  <si>
    <t>https://podminky.urs.cz/item/CS_URS_2024_01/162751115</t>
  </si>
  <si>
    <t>"přebytečná zemina" 325,3+25,4+40,0+15,3-67,8</t>
  </si>
  <si>
    <t>10</t>
  </si>
  <si>
    <t>171151131</t>
  </si>
  <si>
    <t>Uložení sypaniny z hornin nesoudržných a soudržných střídavě do násypů zhutněných strojně</t>
  </si>
  <si>
    <t>-1407050872</t>
  </si>
  <si>
    <t>Uložení sypanin do násypů strojně s rozprostřením sypaniny ve vrstvách a s hrubým urovnáním zhutněných z hornin nesoudržných a soudržných střídavě ukládaných</t>
  </si>
  <si>
    <t>https://podminky.urs.cz/item/CS_URS_2024_01/171151131</t>
  </si>
  <si>
    <t>"zemina - viz. Tabulka kubatur D.1.1.2.6." 67,8</t>
  </si>
  <si>
    <t>"ornice - viz. Tabulka kubatur D.1.1.2.6." 17,7</t>
  </si>
  <si>
    <t>11</t>
  </si>
  <si>
    <t>171201231</t>
  </si>
  <si>
    <t>Poplatek za uložení zeminy a kamení na recyklační skládce (skládkovné) kód odpadu 17 05 04</t>
  </si>
  <si>
    <t>t</t>
  </si>
  <si>
    <t>125370641</t>
  </si>
  <si>
    <t>Poplatek za uložení stavebního odpadu na recyklační skládce (skládkovné) zeminy a kamení zatříděného do Katalogu odpadů pod kódem 17 05 04</t>
  </si>
  <si>
    <t>https://podminky.urs.cz/item/CS_URS_2024_01/171201231</t>
  </si>
  <si>
    <t>"přebytečná zemina" 338,2*1,8</t>
  </si>
  <si>
    <t>171251201</t>
  </si>
  <si>
    <t>Uložení sypaniny na skládky nebo meziskládky</t>
  </si>
  <si>
    <t>-1737409192</t>
  </si>
  <si>
    <t>Uložení sypaniny na skládky nebo meziskládky bez hutnění s upravením uložené sypaniny do předepsaného tvaru</t>
  </si>
  <si>
    <t>https://podminky.urs.cz/item/CS_URS_2024_01/171251201</t>
  </si>
  <si>
    <t>"přebytečná zemina" 338,2</t>
  </si>
  <si>
    <t>13</t>
  </si>
  <si>
    <t>175151101</t>
  </si>
  <si>
    <t>Obsypání potrubí strojně sypaninou bez prohození, uloženou do 3 m</t>
  </si>
  <si>
    <t>-1025784237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</si>
  <si>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</si>
  <si>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https://podminky.urs.cz/item/CS_URS_2024_01/175151101</t>
  </si>
  <si>
    <t>"trubky TP KM 0,122-0,132 - viz. D.1.1.2.4." 11,0*(2,2*1,3-(0,73*0,3+3,14*0,25*0,25))</t>
  </si>
  <si>
    <t>"trubky TP KM 0,186-0,196 - viz. D.1.1.2.4." 10,1*(1,6*0,75-(0,73*0,3+3,14*0,25*0,25))</t>
  </si>
  <si>
    <t>14</t>
  </si>
  <si>
    <t>M</t>
  </si>
  <si>
    <t>58344197</t>
  </si>
  <si>
    <t>štěrkodrť frakce 0/63</t>
  </si>
  <si>
    <t>1458263123</t>
  </si>
  <si>
    <t>34,82*1,7*1,05</t>
  </si>
  <si>
    <t>15</t>
  </si>
  <si>
    <t>181351113</t>
  </si>
  <si>
    <t>Rozprostření ornice tl vrstvy do 200 mm pl přes 500 m2 v rovině nebo ve svahu do 1:5 strojně</t>
  </si>
  <si>
    <t>-1271672221</t>
  </si>
  <si>
    <t>Rozprostření a urovnání ornice v rovině nebo ve svahu sklonu do 1:5 strojně při souvislé ploše přes 500 m2, tl. vrstvy do 200 mm</t>
  </si>
  <si>
    <t>https://podminky.urs.cz/item/CS_URS_2024_01/181351113</t>
  </si>
  <si>
    <t>"přebytečná ornice" (291,0-17,7-672,8*0,1)/0,1</t>
  </si>
  <si>
    <t>16</t>
  </si>
  <si>
    <t>181411121</t>
  </si>
  <si>
    <t>Založení lučního trávníku výsevem pl do 1000 m2 v rovině a ve svahu do 1:5</t>
  </si>
  <si>
    <t>-1017882729</t>
  </si>
  <si>
    <t>Založení trávníku na půdě předem připravené plochy do 1000 m2 výsevem včetně utažení lučního v rovině nebo na svahu do 1:5</t>
  </si>
  <si>
    <t>https://podminky.urs.cz/item/CS_URS_2024_01/181411121</t>
  </si>
  <si>
    <t>"terénní úpravy mezi krajnicí cesty a hranicí parcely - viz. B.5." 400,0</t>
  </si>
  <si>
    <t>17</t>
  </si>
  <si>
    <t>181411122</t>
  </si>
  <si>
    <t>Založení lučního trávníku výsevem pl do 1000 m2 ve svahu přes 1:5 do 1:2</t>
  </si>
  <si>
    <t>1873533515</t>
  </si>
  <si>
    <t>Založení trávníku na půdě předem připravené plochy do 1000 m2 výsevem včetně utažení lučního na svahu přes 1:5 do 1:2</t>
  </si>
  <si>
    <t>https://podminky.urs.cz/item/CS_URS_2024_01/181411122</t>
  </si>
  <si>
    <t>"na násypu ornice - viz. Tabulka kubatur D.1.1.2.6." 167,4</t>
  </si>
  <si>
    <t>18</t>
  </si>
  <si>
    <t>181951112</t>
  </si>
  <si>
    <t>Úprava pláně v hornině třídy těžitelnosti I skupiny 1 až 3 se zhutněním strojně</t>
  </si>
  <si>
    <t>-245337469</t>
  </si>
  <si>
    <t>Úprava pláně vyrovnáním výškových rozdílů strojně v hornině třídy těžitelnosti I, skupiny 1 až 3 se zhutněním</t>
  </si>
  <si>
    <t>https://podminky.urs.cz/item/CS_URS_2024_01/181951112</t>
  </si>
  <si>
    <t>"viz. Tabulka kubatur D.1.1.2.6." 1484,0</t>
  </si>
  <si>
    <t>"přípočty - viz. D.1.1.2.1." 21,0+8,0+40,5+41,5+6,0+96,0</t>
  </si>
  <si>
    <t>19</t>
  </si>
  <si>
    <t>182151111</t>
  </si>
  <si>
    <t>Svahování v zářezech v hornině třídy těžitelnosti I skupiny 1 až 3 strojně</t>
  </si>
  <si>
    <t>-658344991</t>
  </si>
  <si>
    <t>Svahování trvalých svahů do projektovaných profilů strojně s potřebným přemístěním výkopku při svahování v zářezech v hornině třídy těžitelnosti I, skupiny 1 až 3</t>
  </si>
  <si>
    <t>https://podminky.urs.cz/item/CS_URS_2024_01/182151111</t>
  </si>
  <si>
    <t>"viz. Tabulka kubatur D.1.1.2.6." 455,4</t>
  </si>
  <si>
    <t>20</t>
  </si>
  <si>
    <t>182251101</t>
  </si>
  <si>
    <t>Svahování násypů strojně</t>
  </si>
  <si>
    <t>1388577740</t>
  </si>
  <si>
    <t>Svahování trvalých svahů do projektovaných profilů strojně s potřebným přemístěním výkopku při svahování násypů v jakékoliv hornině</t>
  </si>
  <si>
    <t>https://podminky.urs.cz/item/CS_URS_2024_01/182251101</t>
  </si>
  <si>
    <t>"viz. Tabulka kubatur D.1.1.2.6." 217,4</t>
  </si>
  <si>
    <t>182351133</t>
  </si>
  <si>
    <t>Rozprostření ornice pl přes 500 m2 ve svahu přes 1:5 tl vrstvy do 200 mm strojně</t>
  </si>
  <si>
    <t>-17983715</t>
  </si>
  <si>
    <t>Rozprostření a urovnání ornice ve svahu sklonu přes 1:5 strojně při souvislé ploše přes 500 m2, tl. vrstvy do 200 mm</t>
  </si>
  <si>
    <t>https://podminky.urs.cz/item/CS_URS_2024_01/182351133</t>
  </si>
  <si>
    <t>"příkop - viz. Tabulka kubatur D.1.1.2.6." 672,8</t>
  </si>
  <si>
    <t>22</t>
  </si>
  <si>
    <t>183405211</t>
  </si>
  <si>
    <t>Výsev trávníku hydroosevem na ornici</t>
  </si>
  <si>
    <t>1696778265</t>
  </si>
  <si>
    <t>https://podminky.urs.cz/item/CS_URS_2024_01/183405211</t>
  </si>
  <si>
    <t>23</t>
  </si>
  <si>
    <t>00572470</t>
  </si>
  <si>
    <t>osivo směs travní univerzál</t>
  </si>
  <si>
    <t>kg</t>
  </si>
  <si>
    <t>-1682136734</t>
  </si>
  <si>
    <t>P</t>
  </si>
  <si>
    <t>Poznámka k položce:_x000D_
20 g/m2</t>
  </si>
  <si>
    <t>(400,0+167,4+672,8)*0,02*1,03</t>
  </si>
  <si>
    <t>Zakládání</t>
  </si>
  <si>
    <t>24</t>
  </si>
  <si>
    <t>211531111</t>
  </si>
  <si>
    <t>Výplň odvodňovacích žeber nebo trativodů kamenivem hrubým drceným frakce 16 až 63 mm</t>
  </si>
  <si>
    <t>1816439505</t>
  </si>
  <si>
    <t>Výplň kamenivem do rýh odvodňovacích žeber nebo trativodů bez zhutnění, s úpravou povrchu výplně kamenivem hrubým drceným frakce 16 až 63 mm</t>
  </si>
  <si>
    <t>https://podminky.urs.cz/item/CS_URS_2024_01/211531111</t>
  </si>
  <si>
    <t>Poznámka k položce:_x000D_
- kamenivo fr. 16-32 mm</t>
  </si>
  <si>
    <t>"drenáž - viz. Tabulka kubatur D.1.1.2.6." 48,0</t>
  </si>
  <si>
    <t>25</t>
  </si>
  <si>
    <t>211971121</t>
  </si>
  <si>
    <t>Zřízení opláštění žeber nebo trativodů geotextilií v rýze nebo zářezu sklonu přes 1:2 š do 2,5 m</t>
  </si>
  <si>
    <t>-566766149</t>
  </si>
  <si>
    <t>Zřízení opláštění výplně z geotextilie odvodňovacích žeber nebo trativodů v rýze nebo zářezu se stěnami svislými nebo šikmými o sklonu přes 1:2 při rozvinuté šířce opláštění do 2,5 m</t>
  </si>
  <si>
    <t>https://podminky.urs.cz/item/CS_URS_2024_01/211971121</t>
  </si>
  <si>
    <t>"vsakovací jímka" (2,5+1,5)*2*2,0+2,5*1,5*2</t>
  </si>
  <si>
    <t>26</t>
  </si>
  <si>
    <t>69311068</t>
  </si>
  <si>
    <t>geotextilie netkaná separační, ochranná, filtrační, drenážní PP 300g/m2</t>
  </si>
  <si>
    <t>1762273902</t>
  </si>
  <si>
    <t>23,5*1,1845 'Přepočtené koeficientem množství</t>
  </si>
  <si>
    <t>27</t>
  </si>
  <si>
    <t>212755214</t>
  </si>
  <si>
    <t>Trativody z drenážních trubek plastových flexibilních D 100 mm bez lože</t>
  </si>
  <si>
    <t>m</t>
  </si>
  <si>
    <t>-544984604</t>
  </si>
  <si>
    <t>Trativody bez lože z drenážních trubek plastových flexibilních D 100 mm</t>
  </si>
  <si>
    <t>https://podminky.urs.cz/item/CS_URS_2024_01/212755214</t>
  </si>
  <si>
    <t>"drenáž - viz. Tabulka kubatur D.1.1.2.6." 171,1</t>
  </si>
  <si>
    <t>28</t>
  </si>
  <si>
    <t>274321511</t>
  </si>
  <si>
    <t>Základové pasy ze ŽB bez zvýšených nároků na prostředí tř. C 25/30</t>
  </si>
  <si>
    <t>1133297027</t>
  </si>
  <si>
    <t>Základy z betonu železového (bez výztuže) pasy z betonu bez zvláštních nároků na prostředí tř. C 25/30</t>
  </si>
  <si>
    <t>https://podminky.urs.cz/item/CS_URS_2024_01/274321511</t>
  </si>
  <si>
    <t>"prahy TP KM 0,122-0,132 - viz. D.1.1.2.4." (4,9+5,1)*0,3*0,6</t>
  </si>
  <si>
    <t>"prahy TP KM 0,186-0,196 - viz. D.1.1.2.5." (2,6+3,0)*0,3*0,6</t>
  </si>
  <si>
    <t>29</t>
  </si>
  <si>
    <t>274351121</t>
  </si>
  <si>
    <t>Zřízení bednění základových pasů rovného</t>
  </si>
  <si>
    <t>-2044668754</t>
  </si>
  <si>
    <t>Bednění základů pasů rovné zřízení</t>
  </si>
  <si>
    <t>https://podminky.urs.cz/item/CS_URS_2024_01/274351121</t>
  </si>
  <si>
    <t>"prahy TP KM 0,122-0,132 - viz. D.1.1.2.4." (4,9+5,1)*2*0,6+0,3*(0,85+1,0)*2</t>
  </si>
  <si>
    <t>"prahy TP KM 0,186-0,196 - viz. D.1.1.2.5." (2,6+3,0)*2*0,6+0,3*(0,85+0,75)*2</t>
  </si>
  <si>
    <t>30</t>
  </si>
  <si>
    <t>274351122</t>
  </si>
  <si>
    <t>Odstranění bednění základových pasů rovného</t>
  </si>
  <si>
    <t>-945342437</t>
  </si>
  <si>
    <t>Bednění základů pasů rovné odstranění</t>
  </si>
  <si>
    <t>https://podminky.urs.cz/item/CS_URS_2024_01/274351122</t>
  </si>
  <si>
    <t>31</t>
  </si>
  <si>
    <t>274362021</t>
  </si>
  <si>
    <t>Výztuž základových pasů svařovanými sítěmi Kari</t>
  </si>
  <si>
    <t>1795351481</t>
  </si>
  <si>
    <t>Výztuž základů pasů ze svařovaných sítí z drátů typu KARI</t>
  </si>
  <si>
    <t>https://podminky.urs.cz/item/CS_URS_2024_01/274362021</t>
  </si>
  <si>
    <t>"prahy TP KM 0,122-0,132 - viz. D.1.1.2.4." 81,0*0,001</t>
  </si>
  <si>
    <t>"prahy TP KM 0,186-0,196 - viz. D.1.1.2.5." 49,5*0,001</t>
  </si>
  <si>
    <t>Vodorovné konstrukce</t>
  </si>
  <si>
    <t>32</t>
  </si>
  <si>
    <t>451314213</t>
  </si>
  <si>
    <t>Podklad pod dlažbu z betonu prostého C 25/30 tl přes 150 do 200 mm</t>
  </si>
  <si>
    <t>-1183855091</t>
  </si>
  <si>
    <t>Podklad pod dlažbu z betonu prostého bez zvýšených nároků na prostředí tř. C 25/30 tl. přes 150 do 200 mm</t>
  </si>
  <si>
    <t>https://podminky.urs.cz/item/CS_URS_2024_01/451314213</t>
  </si>
  <si>
    <t>"šikmá čela TP KM 0,122-0,132 - viz. D.1.1.2.4." 3,95*1,7+4,1*1,8</t>
  </si>
  <si>
    <t>"šikmá čela TP KM 0,186-0,196 - viz. D.1.1.2.5." 2,23*0,8+2,52*0,9</t>
  </si>
  <si>
    <t>33</t>
  </si>
  <si>
    <t>452311121</t>
  </si>
  <si>
    <t>Podkladní desky z betonu prostého bez zvýšených nároků na prostředí tř. C 8/10 otevřený výkop</t>
  </si>
  <si>
    <t>898318161</t>
  </si>
  <si>
    <t>Podkladní a zajišťovací konstrukce z betonu prostého v otevřeném výkopu bez zvýšených nároků na prostředí desky pod potrubí, stoky a drobné objekty z betonu tř. C 8/10</t>
  </si>
  <si>
    <t>https://podminky.urs.cz/item/CS_URS_2024_01/452311121</t>
  </si>
  <si>
    <t>"prahy TP KM 0,122-0,132 - viz. D.1.1.2.4." (4,7+5,1)*0,4*0,1</t>
  </si>
  <si>
    <t>"trubky TP KM 0,122-0,132 - viz. D.1.1.2.4." 12,4*0,73*0,1+0,3*0,4*0,73*2</t>
  </si>
  <si>
    <t>"prahy TP KM 0,186-0,196 - viz. D.1.1.2.5." (2,7+3,0)*0,4*0,1</t>
  </si>
  <si>
    <t>"trubky TP KM 0,186-0,196 - viz. D.1.1.2.5." 11,03*0,73*0,1+0,3*0,4*0,73*2</t>
  </si>
  <si>
    <t>34</t>
  </si>
  <si>
    <t>452312161</t>
  </si>
  <si>
    <t>Sedlové lože z betonu prostého bez zvýšených nároků na prostředí tř. C 25/30 otevřený výkop</t>
  </si>
  <si>
    <t>1126916888</t>
  </si>
  <si>
    <t>Podkladní a zajišťovací konstrukce z betonu prostého v otevřeném výkopu bez zvýšených nároků na prostředí sedlové lože pod potrubí z betonu tř. C 25/30</t>
  </si>
  <si>
    <t>https://podminky.urs.cz/item/CS_URS_2024_01/452312161</t>
  </si>
  <si>
    <t>"trubky TP KM 0,122-0,132 - viz. D.1.1.2.4." 11,9*0,73*0,2</t>
  </si>
  <si>
    <t>"trubky TP KM 0,186-0,196 - viz. D.1.1.2.5." 10,5*0,73*0,2</t>
  </si>
  <si>
    <t>35</t>
  </si>
  <si>
    <t>452351111</t>
  </si>
  <si>
    <t>Bednění podkladních desek nebo sedlového lože pod potrubí, stoky a drobné objekty otevřený výkop zřízení</t>
  </si>
  <si>
    <t>1618543079</t>
  </si>
  <si>
    <t>Bednění podkladních a zajišťovacích konstrukcí v otevřeném výkopu desek nebo sedlových loží pod potrubí, stoky a drobné objekty zřízení</t>
  </si>
  <si>
    <t>https://podminky.urs.cz/item/CS_URS_2024_01/452351111</t>
  </si>
  <si>
    <t>"trubky TP KM 0,122-0,132 - viz. D.1.1.2.4." 12,4*2*0,3+0,3*0,4*2*2</t>
  </si>
  <si>
    <t>"trubky TP KM 0,186-0,196 - viz. D.1.1.2.5." 11,0*2*0,3+0,3*0,4*2*2</t>
  </si>
  <si>
    <t>36</t>
  </si>
  <si>
    <t>452351112</t>
  </si>
  <si>
    <t>Bednění podkladních desek nebo sedlového lože pod potrubí, stoky a drobné objekty otevřený výkop odstranění</t>
  </si>
  <si>
    <t>-1021789616</t>
  </si>
  <si>
    <t>Bednění podkladních a zajišťovacích konstrukcí v otevřeném výkopu desek nebo sedlových loží pod potrubí, stoky a drobné objekty odstranění</t>
  </si>
  <si>
    <t>https://podminky.urs.cz/item/CS_URS_2024_01/452351112</t>
  </si>
  <si>
    <t>37</t>
  </si>
  <si>
    <t>452384111</t>
  </si>
  <si>
    <t>Podkladní pražce z betonu prostého tř. C 12/15 otevřený výkop pl do 25000 mm2</t>
  </si>
  <si>
    <t>560502834</t>
  </si>
  <si>
    <t>Podkladní a vyrovnávací konstrukce z betonu pražce z prostého betonu tř. C 12/15 pod potrubí v otevřeném výkopu, průřezové plochy do 25000 mm2</t>
  </si>
  <si>
    <t>https://podminky.urs.cz/item/CS_URS_2024_01/452384111</t>
  </si>
  <si>
    <t>"trubky TP KM 0,122-0,132 - viz. D.1.1.2.4." 10*0,56</t>
  </si>
  <si>
    <t>"trubky TP KM 0,186-0,196 - viz. D.1.1.2.5." 9*0,56</t>
  </si>
  <si>
    <t>38</t>
  </si>
  <si>
    <t>463212111</t>
  </si>
  <si>
    <t>Rovnanina z lomového kamene upraveného s vyklínováním spár úlomky kamene</t>
  </si>
  <si>
    <t>726814729</t>
  </si>
  <si>
    <t>Rovnanina z lomového kamene upraveného, tříděného jakékoliv tloušťky rovnaniny s vyklínováním spár a dutin úlomky kamene</t>
  </si>
  <si>
    <t>https://podminky.urs.cz/item/CS_URS_2024_01/463212111</t>
  </si>
  <si>
    <t>"předpolí TP KM 0,122-0,132 - viz. D.1.1.2.4." 0,7*(4,9+5,1)*0,4</t>
  </si>
  <si>
    <t>"předpolí TP KM 0,186-0,196 - viz. D.1.1.2.5." 0,7*(2,6+3,0)*0,4</t>
  </si>
  <si>
    <t>39</t>
  </si>
  <si>
    <t>465513127</t>
  </si>
  <si>
    <t>Dlažba z lomového kamene na cementovou maltu s vyspárováním tl 200 mm</t>
  </si>
  <si>
    <t>1219665646</t>
  </si>
  <si>
    <t>Dlažba z lomového kamene lomařsky upraveného na cementovou maltu, s vyspárováním cementovou maltou, tl. kamene 200 mm</t>
  </si>
  <si>
    <t>https://podminky.urs.cz/item/CS_URS_2024_01/465513127</t>
  </si>
  <si>
    <t>Komunikace pozemní</t>
  </si>
  <si>
    <t>40</t>
  </si>
  <si>
    <t>561081121</t>
  </si>
  <si>
    <t>Zřízení podkladu ze zeminy upravené vápnem, cementem, směsnými pojivy tl přes 450 do 500 mm pl přes 1000 do 5000 m2</t>
  </si>
  <si>
    <t>879007909</t>
  </si>
  <si>
    <t>Zřízení podkladu ze zeminy upravené hydraulickými pojivy vápnem, cementem nebo směsnými pojivy (materiál ve specifikaci) s rozprostřením, promísením, vlhčením, zhutněním a ošetřením vodou plochy přes 1 000 do 5 000 m2, tloušťka po zhutnění přes 450 do 500 mm</t>
  </si>
  <si>
    <t>https://podminky.urs.cz/item/CS_URS_2024_01/561081121</t>
  </si>
  <si>
    <t>"viz. Tabulka kubatur D.1.1.2.7. = ÚP" 1484,0</t>
  </si>
  <si>
    <t>41</t>
  </si>
  <si>
    <t>58591002</t>
  </si>
  <si>
    <t>pojivo hydraulické pro stabilizaci zeminy 50% vápna</t>
  </si>
  <si>
    <t>-1856792209</t>
  </si>
  <si>
    <t>Poznámka k položce:_x000D_
70,8 kg/m3</t>
  </si>
  <si>
    <t>"4% = 35,4 kg/m2" 1697,0*35,4*0,001</t>
  </si>
  <si>
    <t>42</t>
  </si>
  <si>
    <t>564851111</t>
  </si>
  <si>
    <t>Podklad ze štěrkodrtě ŠD plochy přes 100 m2 tl 150 mm</t>
  </si>
  <si>
    <t>-1718063848</t>
  </si>
  <si>
    <t>Podklad ze štěrkodrti ŠD s rozprostřením a zhutněním plochy přes 100 m2, po zhutnění tl. 150 mm</t>
  </si>
  <si>
    <t>https://podminky.urs.cz/item/CS_URS_2024_01/564851111</t>
  </si>
  <si>
    <t>"viz. vzorový řez D.1.1.2.1." 200,25*(5,34+4,89)</t>
  </si>
  <si>
    <t>"přípočty - viz. D.1.1.2.1." (21,0+8,0+40,5+41,5+6,0+96,0)*2</t>
  </si>
  <si>
    <t>43</t>
  </si>
  <si>
    <t>564851114</t>
  </si>
  <si>
    <t>Podklad ze štěrkodrtě ŠD plochy přes 100 m2 tl 180 mm</t>
  </si>
  <si>
    <t>1809477260</t>
  </si>
  <si>
    <t>Podklad ze štěrkodrti ŠD s rozprostřením a zhutněním plochy přes 100 m2, po zhutnění tl. 180 mm</t>
  </si>
  <si>
    <t>https://podminky.urs.cz/item/CS_URS_2024_01/564851114</t>
  </si>
  <si>
    <t>"dosypání ŠD - viz. Tabulka kubatur D.1.1.2.6." 50,0/0,18</t>
  </si>
  <si>
    <t>44</t>
  </si>
  <si>
    <t>565155121</t>
  </si>
  <si>
    <t>Asfaltový beton vrstva podkladní ACP 16 (obalované kamenivo OKS) tl 70 mm š přes 3 m</t>
  </si>
  <si>
    <t>1015918907</t>
  </si>
  <si>
    <t>Asfaltový beton vrstva podkladní ACP 16 (obalované kamenivo střednězrnné - OKS) s rozprostřením a zhutněním v pruhu šířky přes 3 m, po zhutnění tl. 70 mm</t>
  </si>
  <si>
    <t>https://podminky.urs.cz/item/CS_URS_2024_01/565155121</t>
  </si>
  <si>
    <t>Poznámka k položce:_x000D_
ACP 16+</t>
  </si>
  <si>
    <t>"viz. vzorový řez D.1.1.2.1." 200,25*3,73</t>
  </si>
  <si>
    <t>45</t>
  </si>
  <si>
    <t>569941131</t>
  </si>
  <si>
    <t>Zpevnění krajnic asfaltovým recyklátem tl 110 mm</t>
  </si>
  <si>
    <t>922887228</t>
  </si>
  <si>
    <t>Zpevnění krajnic nebo komunikací pro pěší s rozprostřením a zhutněním, po zhutnění asfaltovým recyklátem tl. 110 mm</t>
  </si>
  <si>
    <t>https://podminky.urs.cz/item/CS_URS_2024_01/569941131</t>
  </si>
  <si>
    <t>"viz. Tabulka kubatur D.1.1.2.6." 220,0</t>
  </si>
  <si>
    <t>46</t>
  </si>
  <si>
    <t>573111112</t>
  </si>
  <si>
    <t>Postřik živičný infiltrační s posypem z asfaltu množství 1 kg/m2</t>
  </si>
  <si>
    <t>-8514917</t>
  </si>
  <si>
    <t>Postřik infiltrační PI z asfaltu silničního s posypem kamenivem, v množství 1,00 kg/m2</t>
  </si>
  <si>
    <t>https://podminky.urs.cz/item/CS_URS_2024_01/573111112</t>
  </si>
  <si>
    <t>"viz. vzorový řez D.1.1.2.1." 200,25*4,67</t>
  </si>
  <si>
    <t>47</t>
  </si>
  <si>
    <t>573211112</t>
  </si>
  <si>
    <t>Postřik živičný spojovací z asfaltu v množství 0,70 kg/m2</t>
  </si>
  <si>
    <t>-1872260924</t>
  </si>
  <si>
    <t>Postřik spojovací PS bez posypu kamenivem z asfaltu silničního, v množství 0,70 kg/m2</t>
  </si>
  <si>
    <t>https://podminky.urs.cz/item/CS_URS_2024_01/573211112</t>
  </si>
  <si>
    <t>"viz. vzorový řez D.1.1.2.1." 200,25*3,62</t>
  </si>
  <si>
    <t>48</t>
  </si>
  <si>
    <t>577134221</t>
  </si>
  <si>
    <t>Asfaltový beton vrstva obrusná ACO 11 (ABS) tř. II tl 40 mm š přes 3 m z nemodifikovaného asfaltu</t>
  </si>
  <si>
    <t>-690774858</t>
  </si>
  <si>
    <t>Asfaltový beton vrstva obrusná ACO 11 (ABS) s rozprostřením a se zhutněním z nemodifikovaného asfaltu v pruhu šířky přes 3 m tř. II, po zhutnění tl. 40 mm</t>
  </si>
  <si>
    <t>https://podminky.urs.cz/item/CS_URS_2024_01/577134221</t>
  </si>
  <si>
    <t>"viz. vzorový řez D.1.1.2.1." 200,25*3,56</t>
  </si>
  <si>
    <t>49</t>
  </si>
  <si>
    <t>599142111</t>
  </si>
  <si>
    <t>Úprava zálivky dilatačních nebo pracovních spár v cementobetonovém krytu hl do 40 mm š přes 20 do 40 mm</t>
  </si>
  <si>
    <t>1647765173</t>
  </si>
  <si>
    <t>Úprava zálivky dilatačních nebo pracovních spár v cementobetonovém krytu, hloubky do 40 mm, šířky přes 20 do 40 mm</t>
  </si>
  <si>
    <t>https://podminky.urs.cz/item/CS_URS_2024_01/599142111</t>
  </si>
  <si>
    <t>"ZÚ - viz. D.1.1.2.1." 4,0</t>
  </si>
  <si>
    <t>Trubní vedení</t>
  </si>
  <si>
    <t>50</t>
  </si>
  <si>
    <t>890411851</t>
  </si>
  <si>
    <t>Bourání šachet z prefabrikovaných skruží strojně obestavěného prostoru do 1,5 m3</t>
  </si>
  <si>
    <t>1386248797</t>
  </si>
  <si>
    <t>Bourání šachet a jímek strojně velikosti obestavěného prostoru do 1,5 m3 z prefabrikovaných skruží</t>
  </si>
  <si>
    <t>https://podminky.urs.cz/item/CS_URS_2024_01/890411851</t>
  </si>
  <si>
    <t>"skruž - viz. D.1.1.2.1." 0,3</t>
  </si>
  <si>
    <t>51</t>
  </si>
  <si>
    <t>895641111</t>
  </si>
  <si>
    <t>Zřízení drenážní vyústě z betonových prefabrikátů dvoudílné</t>
  </si>
  <si>
    <t>kus</t>
  </si>
  <si>
    <t>671476702</t>
  </si>
  <si>
    <t>Zřízení drenážní výustě typové z betonových prefabrikovaných dílců dvoudílné</t>
  </si>
  <si>
    <t>https://podminky.urs.cz/item/CS_URS_2024_01/895641111</t>
  </si>
  <si>
    <t>"viz. D.1.1.2.1." 1</t>
  </si>
  <si>
    <t>52</t>
  </si>
  <si>
    <t>59299014-R</t>
  </si>
  <si>
    <t>Drenážní výusť prefabrikovaná</t>
  </si>
  <si>
    <t>ks</t>
  </si>
  <si>
    <t>1523772042</t>
  </si>
  <si>
    <t>53</t>
  </si>
  <si>
    <t>899132212</t>
  </si>
  <si>
    <t>Výměna (výšková úprava) poklopu vodovodního samonivelačního nebo pevného šoupátkového</t>
  </si>
  <si>
    <t>896055042</t>
  </si>
  <si>
    <t>https://podminky.urs.cz/item/CS_URS_2024_01/899132212</t>
  </si>
  <si>
    <t>"vodovodní uzávěry - viz. D.1.1.2.1." 4</t>
  </si>
  <si>
    <t>54</t>
  </si>
  <si>
    <t>899132213</t>
  </si>
  <si>
    <t>Výměna (výšková úprava) poklopu vodovodního samonivelačního nebo pevného hydrantového</t>
  </si>
  <si>
    <t>-989418370</t>
  </si>
  <si>
    <t>https://podminky.urs.cz/item/CS_URS_2024_01/899132213</t>
  </si>
  <si>
    <t>"podzemní hydrant - viz. D.1.1.2.1." 2</t>
  </si>
  <si>
    <t>55</t>
  </si>
  <si>
    <t>899621111</t>
  </si>
  <si>
    <t>Obetonování drenážního potrubí betonem tř. C12/15 do 150 mm trub DN do 100</t>
  </si>
  <si>
    <t>1754613059</t>
  </si>
  <si>
    <t>Obetonování drenážního potrubí prostým betonem tl. obetonování do 150 mm, trub DN do 100</t>
  </si>
  <si>
    <t>https://podminky.urs.cz/item/CS_URS_2024_01/899621111</t>
  </si>
  <si>
    <t>"KM 0,090 - viz. D.1.1.2.1." 7,0</t>
  </si>
  <si>
    <t>Ostatní konstrukce a práce, bourání</t>
  </si>
  <si>
    <t>56</t>
  </si>
  <si>
    <t>914511111</t>
  </si>
  <si>
    <t>Montáž sloupku dopravních značek délky do 3,5 m s betonovým základem</t>
  </si>
  <si>
    <t>-1119367784</t>
  </si>
  <si>
    <t>Montáž sloupku dopravních značek délky do 3,5 m do betonového základu</t>
  </si>
  <si>
    <t>https://podminky.urs.cz/item/CS_URS_2024_01/914511111</t>
  </si>
  <si>
    <t>"přemístění označníku - viz. D.1.1.2.1." 1</t>
  </si>
  <si>
    <t>57</t>
  </si>
  <si>
    <t>919999008-R</t>
  </si>
  <si>
    <t>Řezání ocelových trub DN 500 šikmé</t>
  </si>
  <si>
    <t>-1145390142</t>
  </si>
  <si>
    <t>"TP KM 0,122-0,132 - viz. D.1.1.2.4." 2</t>
  </si>
  <si>
    <t>"TP KM 0,186-0,196 - viz. D.1.1.2.5." 2</t>
  </si>
  <si>
    <t>58</t>
  </si>
  <si>
    <t>919541121</t>
  </si>
  <si>
    <t>Zřízení propustku nebo sjezdu z trub ocelových DN přes 400 do 700</t>
  </si>
  <si>
    <t>-1896508402</t>
  </si>
  <si>
    <t>Zřízení propustku nebo sjezdu z trub ocelových DN přes 400 do 700 mm</t>
  </si>
  <si>
    <t>https://podminky.urs.cz/item/CS_URS_2024_01/919541121</t>
  </si>
  <si>
    <t>"TP KM 0,122-0,132 - viz. D.1.1.2.4." 13,0</t>
  </si>
  <si>
    <t>"TP KM 0,186-0,196 - viz. D.1.1.2.5." 11,63</t>
  </si>
  <si>
    <t>59</t>
  </si>
  <si>
    <t>14033244-R</t>
  </si>
  <si>
    <t>trubka ocelová bezešvá hladká tl 10 mm ČSN 41 1375.1 D 530mm</t>
  </si>
  <si>
    <t>1604237948</t>
  </si>
  <si>
    <t>60</t>
  </si>
  <si>
    <t>919735111</t>
  </si>
  <si>
    <t>Řezání stávajícího živičného krytu hl do 50 mm</t>
  </si>
  <si>
    <t>-696075615</t>
  </si>
  <si>
    <t>Řezání stávajícího živičného krytu nebo podkladu hloubky do 50 mm</t>
  </si>
  <si>
    <t>https://podminky.urs.cz/item/CS_URS_2024_01/919735111</t>
  </si>
  <si>
    <t>61</t>
  </si>
  <si>
    <t>966006131</t>
  </si>
  <si>
    <t>Odstranění značek dopravních nebo orientačních se sloupky uklínovanými kameny</t>
  </si>
  <si>
    <t>168120059</t>
  </si>
  <si>
    <t>Odstranění dopravních nebo orientačních značek se sloupkem s uložením hmot na vzdálenost do 20 m nebo s naložením na dopravní prostředek, se zásypem jam a jeho zhutněním uklínovaným kameny</t>
  </si>
  <si>
    <t>https://podminky.urs.cz/item/CS_URS_2024_01/966006131</t>
  </si>
  <si>
    <t>997</t>
  </si>
  <si>
    <t>Přesun sutě</t>
  </si>
  <si>
    <t>62</t>
  </si>
  <si>
    <t>997013501</t>
  </si>
  <si>
    <t>Odvoz suti a vybouraných hmot na skládku nebo meziskládku do 1 km se složením</t>
  </si>
  <si>
    <t>1366871532</t>
  </si>
  <si>
    <t>Odvoz suti a vybouraných hmot na skládku nebo meziskládku se složením, na vzdálenost do 1 km</t>
  </si>
  <si>
    <t>https://podminky.urs.cz/item/CS_URS_2024_01/997013501</t>
  </si>
  <si>
    <t>"skruž" 0,576</t>
  </si>
  <si>
    <t>63</t>
  </si>
  <si>
    <t>997013509</t>
  </si>
  <si>
    <t>Příplatek k odvozu suti a vybouraných hmot na skládku ZKD 1 km přes 1 km</t>
  </si>
  <si>
    <t>2014316694</t>
  </si>
  <si>
    <t>Odvoz suti a vybouraných hmot na skládku nebo meziskládku se složením, na vzdálenost Příplatek k ceně za každý další započatý 1 km přes 1 km</t>
  </si>
  <si>
    <t>https://podminky.urs.cz/item/CS_URS_2024_01/997013509</t>
  </si>
  <si>
    <t>7*0,576</t>
  </si>
  <si>
    <t>64</t>
  </si>
  <si>
    <t>997013861</t>
  </si>
  <si>
    <t>Poplatek za uložení stavebního odpadu na recyklační skládce (skládkovné) z prostého betonu kód odpadu 17 01 01</t>
  </si>
  <si>
    <t>-762559908</t>
  </si>
  <si>
    <t>Poplatek za uložení stavebního odpadu na recyklační skládce (skládkovné) z prostého betonu zatříděného do Katalogu odpadů pod kódem 17 01 01</t>
  </si>
  <si>
    <t>https://podminky.urs.cz/item/CS_URS_2024_01/997013861</t>
  </si>
  <si>
    <t>65</t>
  </si>
  <si>
    <t>997221551</t>
  </si>
  <si>
    <t>Vodorovná doprava suti ze sypkých materiálů do 1 km</t>
  </si>
  <si>
    <t>-815217420</t>
  </si>
  <si>
    <t>Vodorovná doprava suti bez naložení, ale se složením a s hrubým urovnáním ze sypkých materiálů, na vzdálenost do 1 km</t>
  </si>
  <si>
    <t>https://podminky.urs.cz/item/CS_URS_2024_01/997221551</t>
  </si>
  <si>
    <t>"konstrukční vrstvy" 373,372</t>
  </si>
  <si>
    <t>66</t>
  </si>
  <si>
    <t>997221559</t>
  </si>
  <si>
    <t>Příplatek ZKD 1 km u vodorovné dopravy suti ze sypkých materiálů</t>
  </si>
  <si>
    <t>-1239074489</t>
  </si>
  <si>
    <t>Vodorovná doprava suti bez naložení, ale se složením a s hrubým urovnáním Příplatek k ceně za každý další započatý 1 km přes 1 km</t>
  </si>
  <si>
    <t>https://podminky.urs.cz/item/CS_URS_2024_01/997221559</t>
  </si>
  <si>
    <t>7*373,372</t>
  </si>
  <si>
    <t>67</t>
  </si>
  <si>
    <t>997221873</t>
  </si>
  <si>
    <t>Poplatek za uložení na recyklační skládce (skládkovné) stavebního odpadu zeminy a kamení zatříděného do Katalogu odpadů pod kódem 17 05 04</t>
  </si>
  <si>
    <t>78732196</t>
  </si>
  <si>
    <t>https://podminky.urs.cz/item/CS_URS_2024_01/997221873</t>
  </si>
  <si>
    <t>"konstrukční vrstvy (podkladní kamenivo)" 305,360</t>
  </si>
  <si>
    <t>68</t>
  </si>
  <si>
    <t>997221875</t>
  </si>
  <si>
    <t>Poplatek za uložení na recyklační skládce (skládkovné) stavebního odpadu asfaltového bez obsahu dehtu zatříděného do Katalogu odpadů pod kódem 17 03 02</t>
  </si>
  <si>
    <t>819941963</t>
  </si>
  <si>
    <t>Poplatek za uložení stavebního odpadu na recyklační skládce (skládkovné) asfaltového bez obsahu dehtu zatříděného do Katalogu odpadů pod kódem 17 03 02</t>
  </si>
  <si>
    <t>https://podminky.urs.cz/item/CS_URS_2024_01/997221875</t>
  </si>
  <si>
    <t>"konstrukční vrstvy (PMH)" 68,012</t>
  </si>
  <si>
    <t>998</t>
  </si>
  <si>
    <t>Přesun hmot</t>
  </si>
  <si>
    <t>69</t>
  </si>
  <si>
    <t>998225111</t>
  </si>
  <si>
    <t>Přesun hmot pro pozemní komunikace s krytem z kamene, monolitickým betonovým nebo živičným</t>
  </si>
  <si>
    <t>349719674</t>
  </si>
  <si>
    <t>Přesun hmot pro komunikace s krytem z kameniva, monolitickým betonovým nebo živičným dopravní vzdálenost do 200 m jakékoliv délky objektu</t>
  </si>
  <si>
    <t>https://podminky.urs.cz/item/CS_URS_2024_01/998225111</t>
  </si>
  <si>
    <t>SO-102 - Polní cesta C1 - 2. část KM 0,246 90-0,514 58</t>
  </si>
  <si>
    <t>-809248957</t>
  </si>
  <si>
    <t>"viz. Tabulka kubatur D.1.1.2.7." 322,2/0,3</t>
  </si>
  <si>
    <t>50261757</t>
  </si>
  <si>
    <t>"viz. Tabulka kubatur D.1.1.2.7." 177,4</t>
  </si>
  <si>
    <t>-1048956374</t>
  </si>
  <si>
    <t>"drenáž - viz. Tabulka kubatur D.1.1.2.7." 45,1</t>
  </si>
  <si>
    <t>-1750444132</t>
  </si>
  <si>
    <t>"přebytečná zemina" 177,4+45,1-98,1</t>
  </si>
  <si>
    <t>1852811030</t>
  </si>
  <si>
    <t>"zemina - viz. Tabulka kubatur D.1.1.2.7." 98,1</t>
  </si>
  <si>
    <t>"ornice - viz. Tabulka kubatur D.1.1.2.7." 15,9</t>
  </si>
  <si>
    <t>1066588936</t>
  </si>
  <si>
    <t>"přebytečná zemina" 124,4*1,8</t>
  </si>
  <si>
    <t>-961089494</t>
  </si>
  <si>
    <t>"přebytečná zemina" 124,4</t>
  </si>
  <si>
    <t>1837131506</t>
  </si>
  <si>
    <t>"přebytečná ornice" (322,2-15,9-489,9*0,1)/0,1</t>
  </si>
  <si>
    <t>214348862</t>
  </si>
  <si>
    <t>"terénní úpravy mezi krajnicí cesty a hranicí parcely - viz. B.5." 534,0</t>
  </si>
  <si>
    <t>-390698056</t>
  </si>
  <si>
    <t>"na násypu ornice - viz. Tabulka kubatur D.1.1.2.7." 195,5</t>
  </si>
  <si>
    <t>-485535651</t>
  </si>
  <si>
    <t>"viz. Tabulka kubatur D.1.1.2.7." 1628,9</t>
  </si>
  <si>
    <t>"přípočty - viz. D.1.1.2.1." 6,0+15,0+18,0</t>
  </si>
  <si>
    <t>1246019881</t>
  </si>
  <si>
    <t>"viz. Tabulka kubatur D.1.1.2.7." 149,8</t>
  </si>
  <si>
    <t>-144158130</t>
  </si>
  <si>
    <t>"viz. Tabulka kubatur D.1.1.2.7." 340,0</t>
  </si>
  <si>
    <t>182351123</t>
  </si>
  <si>
    <t>Rozprostření ornice pl přes 100 do 500 m2 ve svahu přes 1:5 tl vrstvy do 200 mm strojně</t>
  </si>
  <si>
    <t>339540471</t>
  </si>
  <si>
    <t>Rozprostření a urovnání ornice ve svahu sklonu přes 1:5 strojně při souvislé ploše přes 100 do 500 m2, tl. vrstvy do 200 mm</t>
  </si>
  <si>
    <t>https://podminky.urs.cz/item/CS_URS_2024_01/182351123</t>
  </si>
  <si>
    <t>"příkop - viz. Tabulka kubatur D.1.1.2.7." 489,9</t>
  </si>
  <si>
    <t>-1132010156</t>
  </si>
  <si>
    <t>1857559431</t>
  </si>
  <si>
    <t>(534,0+195,5+489,9)*0,02*1,03</t>
  </si>
  <si>
    <t>1788614901</t>
  </si>
  <si>
    <t>"drenáž - viz. Tabulka kubatur D.1.1.2.7." 75,0</t>
  </si>
  <si>
    <t>503358331</t>
  </si>
  <si>
    <t>"drenáž - viz. Tabulka kubatur D.1.1.2.7." 267,7</t>
  </si>
  <si>
    <t>-1479249381</t>
  </si>
  <si>
    <t>"viz. Tabulka kubatur D.1.1.2.7. = ÚP" 1628,9</t>
  </si>
  <si>
    <t>213758742</t>
  </si>
  <si>
    <t>"4% = 35,4 kg/m2" 1667,9*35,4*0,001</t>
  </si>
  <si>
    <t>1466985057</t>
  </si>
  <si>
    <t>"viz. vzorový řez D.1.1.2.1." 267,68*(5,34+4,89)</t>
  </si>
  <si>
    <t>"přípočty - viz. D.1.1.2.1." (6,0+15,0+18,0)*2</t>
  </si>
  <si>
    <t>-900569299</t>
  </si>
  <si>
    <t>"viz. vzorový řez D.1.1.2.1." 267,68*3,73</t>
  </si>
  <si>
    <t>-2085088295</t>
  </si>
  <si>
    <t>"viz. Tabulka kubatur D.1.1.2.7." 269,0</t>
  </si>
  <si>
    <t>-906072287</t>
  </si>
  <si>
    <t>"viz. vzorový řez D.1.1.2.1." 267,68*4,67</t>
  </si>
  <si>
    <t>817337743</t>
  </si>
  <si>
    <t>"viz. vzorový řez D.1.1.2.1." 267,68*3,62</t>
  </si>
  <si>
    <t>1972666845</t>
  </si>
  <si>
    <t>"viz. vzorový řez D.1.1.2.1." 267,68*3,56</t>
  </si>
  <si>
    <t>689951894</t>
  </si>
  <si>
    <t>VON - Vedlejší a ostatní náklady</t>
  </si>
  <si>
    <t>VRN - Vedlejší rozpočtové náklady</t>
  </si>
  <si>
    <t xml:space="preserve">    VRN2 - Příprava staveniště</t>
  </si>
  <si>
    <t xml:space="preserve">    VRN9 - Ostatní náklady</t>
  </si>
  <si>
    <t>VRN</t>
  </si>
  <si>
    <t>Vedlejší rozpočtové náklady</t>
  </si>
  <si>
    <t>VRN2</t>
  </si>
  <si>
    <t>Příprava staveniště</t>
  </si>
  <si>
    <t>031002000</t>
  </si>
  <si>
    <t>Zařízení staveniště</t>
  </si>
  <si>
    <t>soubor</t>
  </si>
  <si>
    <t>1024</t>
  </si>
  <si>
    <t>-1886255009</t>
  </si>
  <si>
    <t>Poznámka k položce:_x000D_
Zřízení zařízení staveniště, jeho připojení na sítě, oplocení prostoru a jejich následné odstranění. Zajištění přístupu k jednotlivým úsekům stavby za účelem provádění a uvedení do původního stavu po ukončení stavby, náhrada za dočasné zábory ploch. Zřízení a odstranění  lávek přes výkopy. Zajištění výkopů zábradlím. Zřízení čistících zón před výjezdem z obvodu staveniště. Zajištění bezpečnosti práce. Ochrana životního prostředí (stromů, porostů a vegetačních ploch dle ČSN 83 9061).</t>
  </si>
  <si>
    <t>031002003</t>
  </si>
  <si>
    <t xml:space="preserve">Provozní vlivy - práce v ochranném pásmu </t>
  </si>
  <si>
    <t>-1587506122</t>
  </si>
  <si>
    <t>Poznámka k položce:_x000D_
- LBK3, Bílý potok</t>
  </si>
  <si>
    <t>031002002</t>
  </si>
  <si>
    <t>Dopravní značení na staveništi</t>
  </si>
  <si>
    <t>-1671367987</t>
  </si>
  <si>
    <t xml:space="preserve">Poznámka k položce:_x000D_
Projednání a zajištění zvláštního užívání komunikací a veřejných ploch, zajištění dopravního značení
 k dopravním omezením, řízení provozu vč. případné světelné signalizace, jejich údržba a přemisťování a následné odstranění, a to v rozsahu nezbytném pro řádné a bezpečné provádění stavby. </t>
  </si>
  <si>
    <t>VRN9</t>
  </si>
  <si>
    <t>Ostatní náklady</t>
  </si>
  <si>
    <t>090001000</t>
  </si>
  <si>
    <t>Geodetické vytýčení před zahájením realizace 
stavebních prací vč. vytýčení hranic dotčených pozemků</t>
  </si>
  <si>
    <t>-1438338892</t>
  </si>
  <si>
    <t>Poznámka k položce:_x000D_
- polní cesta C1 dl. 468 m</t>
  </si>
  <si>
    <t>090002000</t>
  </si>
  <si>
    <t xml:space="preserve">Zajištění ochrany a vytýčení podzemních inženýrských sítí </t>
  </si>
  <si>
    <t>262144</t>
  </si>
  <si>
    <t>1119936923</t>
  </si>
  <si>
    <t>Poznámka k položce:_x000D_
Zajištění ochrany a vytýčení podzemních inženýrských sítí uvedených v projektové dokumentaci dle podmínek z dokladové části projektu (např. vodovod)
. Budou provedeny kopané sondy z důvodu zjištění hloubky uložení vodovodu.</t>
  </si>
  <si>
    <t>091003000</t>
  </si>
  <si>
    <t>Geodetické práce po výstavbě</t>
  </si>
  <si>
    <t>1429171735</t>
  </si>
  <si>
    <t>Poznámka k položce:_x000D_
Geodetické zaměření skutečně provedeného díla pro kolaudační řízení. 3x v grafické (tištěné) podobě a 1x v digitálním vyhotovení.</t>
  </si>
  <si>
    <t>091204000</t>
  </si>
  <si>
    <t>Dokumentace skutečného provedení stavby</t>
  </si>
  <si>
    <t>-920160018</t>
  </si>
  <si>
    <t>091404000</t>
  </si>
  <si>
    <t>Zkoušky, atesty a revize podle ČSN a případných jiných právních nebo technických předpisů</t>
  </si>
  <si>
    <t>-854670134</t>
  </si>
  <si>
    <t>Poznámka k položce:_x000D_
Zajištění a provedení všech ostatních nezbytných zkoušek, rozborů, atestů a revizí podle ČSN a případných jiných právních nebo technických předpisů platných v době provádění a předání díla, kterými bude prokázáno dosažení předepsané kvality a předepsaných technických parametrů díla._x000D_
Po vytvoření pláně dodavatel zajistí ověření únosnosti pláně a na základě výsledků zajistí u autorizované společnosti ověření vhodnosti navržené směsi pro vylepšení pláně včetně mocnosti. Výsledky budou odsouhlaseny na kontrolním dnu autorským dozorem, dozorem investora a investorem.</t>
  </si>
  <si>
    <t>091406000</t>
  </si>
  <si>
    <t>Publicita projektu - informační tabule</t>
  </si>
  <si>
    <t>-762427695</t>
  </si>
  <si>
    <t>Poznámka k položce:_x000D_
Zhotovení a instalace prezentační cedule 
nejpozději do jednoho měsíce od převzetí staveniště na místě realizace (dočasná) a následná instalace prezentační cedule po dokončení stavby (trvalá).</t>
  </si>
  <si>
    <t>091806000</t>
  </si>
  <si>
    <t>Zajištění všech nezbytných průzkumů nutných pro řádné provádění a dokončení díla</t>
  </si>
  <si>
    <t>2023994901</t>
  </si>
  <si>
    <t>Poznámka k položce:_x000D_
- záchranný archeologický výzkum</t>
  </si>
  <si>
    <t>091806001</t>
  </si>
  <si>
    <t>Analýza všech druhů odpadů ukládaných na skládku</t>
  </si>
  <si>
    <t>846327649</t>
  </si>
  <si>
    <t>Poznámka k položce:_x000D_
Před uložením odpadů na skládku je nutné doložit analýzy všech druhů odpadů dodávaných na skládku a současně vypracovat Základní popis odpadu na základě výsledků těchto zkoušek odpadu. Nedílnou součástí protokolu o zkoušce musí být také protokol o odběru vzorku a doložení akreditace příslušné laboratoře.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</si>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</sst>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6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37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47" fillId="0" borderId="27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vertical="top"/>
    </xf>
    <xf numFmtId="0" fontId="48" fillId="0" borderId="1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horizontal="center" vertical="center"/>
    </xf>
    <xf numFmtId="49" fontId="48" fillId="0" borderId="1" xfId="0" applyNumberFormat="1" applyFont="1" applyBorder="1" applyAlignment="1" applyProtection="1">
      <alignment horizontal="left" vertical="center"/>
    </xf>
    <xf numFmtId="0" fontId="47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1" fillId="0" borderId="1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wrapText="1"/>
    </xf>
    <xf numFmtId="0" fontId="39" fillId="0" borderId="1" xfId="0" applyFont="1" applyBorder="1" applyAlignment="1">
      <alignment horizontal="center" vertical="center" wrapText="1"/>
    </xf>
    <xf numFmtId="49" fontId="41" fillId="0" borderId="1" xfId="0" applyNumberFormat="1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/>
    </xf>
    <xf numFmtId="0" fontId="40" fillId="0" borderId="29" xfId="0" applyFont="1" applyBorder="1" applyAlignment="1">
      <alignment horizontal="left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4_01/175151101" TargetMode="External"/><Relationship Id="rId18" Type="http://schemas.openxmlformats.org/officeDocument/2006/relationships/hyperlink" Target="https://podminky.urs.cz/item/CS_URS_2024_01/182151111" TargetMode="External"/><Relationship Id="rId26" Type="http://schemas.openxmlformats.org/officeDocument/2006/relationships/hyperlink" Target="https://podminky.urs.cz/item/CS_URS_2024_01/274351121" TargetMode="External"/><Relationship Id="rId39" Type="http://schemas.openxmlformats.org/officeDocument/2006/relationships/hyperlink" Target="https://podminky.urs.cz/item/CS_URS_2024_01/564851114" TargetMode="External"/><Relationship Id="rId21" Type="http://schemas.openxmlformats.org/officeDocument/2006/relationships/hyperlink" Target="https://podminky.urs.cz/item/CS_URS_2024_01/183405211" TargetMode="External"/><Relationship Id="rId34" Type="http://schemas.openxmlformats.org/officeDocument/2006/relationships/hyperlink" Target="https://podminky.urs.cz/item/CS_URS_2024_01/452384111" TargetMode="External"/><Relationship Id="rId42" Type="http://schemas.openxmlformats.org/officeDocument/2006/relationships/hyperlink" Target="https://podminky.urs.cz/item/CS_URS_2024_01/573111112" TargetMode="External"/><Relationship Id="rId47" Type="http://schemas.openxmlformats.org/officeDocument/2006/relationships/hyperlink" Target="https://podminky.urs.cz/item/CS_URS_2024_01/895641111" TargetMode="External"/><Relationship Id="rId50" Type="http://schemas.openxmlformats.org/officeDocument/2006/relationships/hyperlink" Target="https://podminky.urs.cz/item/CS_URS_2024_01/899621111" TargetMode="External"/><Relationship Id="rId55" Type="http://schemas.openxmlformats.org/officeDocument/2006/relationships/hyperlink" Target="https://podminky.urs.cz/item/CS_URS_2024_01/997013501" TargetMode="External"/><Relationship Id="rId63" Type="http://schemas.openxmlformats.org/officeDocument/2006/relationships/drawing" Target="../drawings/drawing2.xml"/><Relationship Id="rId7" Type="http://schemas.openxmlformats.org/officeDocument/2006/relationships/hyperlink" Target="https://podminky.urs.cz/item/CS_URS_2024_01/132251251" TargetMode="External"/><Relationship Id="rId2" Type="http://schemas.openxmlformats.org/officeDocument/2006/relationships/hyperlink" Target="https://podminky.urs.cz/item/CS_URS_2024_01/113107241" TargetMode="External"/><Relationship Id="rId16" Type="http://schemas.openxmlformats.org/officeDocument/2006/relationships/hyperlink" Target="https://podminky.urs.cz/item/CS_URS_2024_01/181411122" TargetMode="External"/><Relationship Id="rId20" Type="http://schemas.openxmlformats.org/officeDocument/2006/relationships/hyperlink" Target="https://podminky.urs.cz/item/CS_URS_2024_01/182351133" TargetMode="External"/><Relationship Id="rId29" Type="http://schemas.openxmlformats.org/officeDocument/2006/relationships/hyperlink" Target="https://podminky.urs.cz/item/CS_URS_2024_01/451314213" TargetMode="External"/><Relationship Id="rId41" Type="http://schemas.openxmlformats.org/officeDocument/2006/relationships/hyperlink" Target="https://podminky.urs.cz/item/CS_URS_2024_01/569941131" TargetMode="External"/><Relationship Id="rId54" Type="http://schemas.openxmlformats.org/officeDocument/2006/relationships/hyperlink" Target="https://podminky.urs.cz/item/CS_URS_2024_01/966006131" TargetMode="External"/><Relationship Id="rId62" Type="http://schemas.openxmlformats.org/officeDocument/2006/relationships/hyperlink" Target="https://podminky.urs.cz/item/CS_URS_2024_01/998225111" TargetMode="External"/><Relationship Id="rId1" Type="http://schemas.openxmlformats.org/officeDocument/2006/relationships/hyperlink" Target="https://podminky.urs.cz/item/CS_URS_2024_01/113107223" TargetMode="External"/><Relationship Id="rId6" Type="http://schemas.openxmlformats.org/officeDocument/2006/relationships/hyperlink" Target="https://podminky.urs.cz/item/CS_URS_2024_01/132251102" TargetMode="External"/><Relationship Id="rId11" Type="http://schemas.openxmlformats.org/officeDocument/2006/relationships/hyperlink" Target="https://podminky.urs.cz/item/CS_URS_2024_01/171201231" TargetMode="External"/><Relationship Id="rId24" Type="http://schemas.openxmlformats.org/officeDocument/2006/relationships/hyperlink" Target="https://podminky.urs.cz/item/CS_URS_2024_01/212755214" TargetMode="External"/><Relationship Id="rId32" Type="http://schemas.openxmlformats.org/officeDocument/2006/relationships/hyperlink" Target="https://podminky.urs.cz/item/CS_URS_2024_01/452351111" TargetMode="External"/><Relationship Id="rId37" Type="http://schemas.openxmlformats.org/officeDocument/2006/relationships/hyperlink" Target="https://podminky.urs.cz/item/CS_URS_2024_01/561081121" TargetMode="External"/><Relationship Id="rId40" Type="http://schemas.openxmlformats.org/officeDocument/2006/relationships/hyperlink" Target="https://podminky.urs.cz/item/CS_URS_2024_01/565155121" TargetMode="External"/><Relationship Id="rId45" Type="http://schemas.openxmlformats.org/officeDocument/2006/relationships/hyperlink" Target="https://podminky.urs.cz/item/CS_URS_2024_01/599142111" TargetMode="External"/><Relationship Id="rId53" Type="http://schemas.openxmlformats.org/officeDocument/2006/relationships/hyperlink" Target="https://podminky.urs.cz/item/CS_URS_2024_01/919735111" TargetMode="External"/><Relationship Id="rId58" Type="http://schemas.openxmlformats.org/officeDocument/2006/relationships/hyperlink" Target="https://podminky.urs.cz/item/CS_URS_2024_01/997221551" TargetMode="External"/><Relationship Id="rId5" Type="http://schemas.openxmlformats.org/officeDocument/2006/relationships/hyperlink" Target="https://podminky.urs.cz/item/CS_URS_2024_01/131251102" TargetMode="External"/><Relationship Id="rId15" Type="http://schemas.openxmlformats.org/officeDocument/2006/relationships/hyperlink" Target="https://podminky.urs.cz/item/CS_URS_2024_01/181411121" TargetMode="External"/><Relationship Id="rId23" Type="http://schemas.openxmlformats.org/officeDocument/2006/relationships/hyperlink" Target="https://podminky.urs.cz/item/CS_URS_2024_01/211971121" TargetMode="External"/><Relationship Id="rId28" Type="http://schemas.openxmlformats.org/officeDocument/2006/relationships/hyperlink" Target="https://podminky.urs.cz/item/CS_URS_2024_01/274362021" TargetMode="External"/><Relationship Id="rId36" Type="http://schemas.openxmlformats.org/officeDocument/2006/relationships/hyperlink" Target="https://podminky.urs.cz/item/CS_URS_2024_01/465513127" TargetMode="External"/><Relationship Id="rId49" Type="http://schemas.openxmlformats.org/officeDocument/2006/relationships/hyperlink" Target="https://podminky.urs.cz/item/CS_URS_2024_01/899132213" TargetMode="External"/><Relationship Id="rId57" Type="http://schemas.openxmlformats.org/officeDocument/2006/relationships/hyperlink" Target="https://podminky.urs.cz/item/CS_URS_2024_01/997013861" TargetMode="External"/><Relationship Id="rId61" Type="http://schemas.openxmlformats.org/officeDocument/2006/relationships/hyperlink" Target="https://podminky.urs.cz/item/CS_URS_2024_01/997221875" TargetMode="External"/><Relationship Id="rId10" Type="http://schemas.openxmlformats.org/officeDocument/2006/relationships/hyperlink" Target="https://podminky.urs.cz/item/CS_URS_2024_01/171151131" TargetMode="External"/><Relationship Id="rId19" Type="http://schemas.openxmlformats.org/officeDocument/2006/relationships/hyperlink" Target="https://podminky.urs.cz/item/CS_URS_2024_01/182251101" TargetMode="External"/><Relationship Id="rId31" Type="http://schemas.openxmlformats.org/officeDocument/2006/relationships/hyperlink" Target="https://podminky.urs.cz/item/CS_URS_2024_01/452312161" TargetMode="External"/><Relationship Id="rId44" Type="http://schemas.openxmlformats.org/officeDocument/2006/relationships/hyperlink" Target="https://podminky.urs.cz/item/CS_URS_2024_01/577134221" TargetMode="External"/><Relationship Id="rId52" Type="http://schemas.openxmlformats.org/officeDocument/2006/relationships/hyperlink" Target="https://podminky.urs.cz/item/CS_URS_2024_01/919541121" TargetMode="External"/><Relationship Id="rId60" Type="http://schemas.openxmlformats.org/officeDocument/2006/relationships/hyperlink" Target="https://podminky.urs.cz/item/CS_URS_2024_01/997221873" TargetMode="External"/><Relationship Id="rId4" Type="http://schemas.openxmlformats.org/officeDocument/2006/relationships/hyperlink" Target="https://podminky.urs.cz/item/CS_URS_2024_01/122252204" TargetMode="External"/><Relationship Id="rId9" Type="http://schemas.openxmlformats.org/officeDocument/2006/relationships/hyperlink" Target="https://podminky.urs.cz/item/CS_URS_2024_01/162751115" TargetMode="External"/><Relationship Id="rId14" Type="http://schemas.openxmlformats.org/officeDocument/2006/relationships/hyperlink" Target="https://podminky.urs.cz/item/CS_URS_2024_01/181351113" TargetMode="External"/><Relationship Id="rId22" Type="http://schemas.openxmlformats.org/officeDocument/2006/relationships/hyperlink" Target="https://podminky.urs.cz/item/CS_URS_2024_01/211531111" TargetMode="External"/><Relationship Id="rId27" Type="http://schemas.openxmlformats.org/officeDocument/2006/relationships/hyperlink" Target="https://podminky.urs.cz/item/CS_URS_2024_01/274351122" TargetMode="External"/><Relationship Id="rId30" Type="http://schemas.openxmlformats.org/officeDocument/2006/relationships/hyperlink" Target="https://podminky.urs.cz/item/CS_URS_2024_01/452311121" TargetMode="External"/><Relationship Id="rId35" Type="http://schemas.openxmlformats.org/officeDocument/2006/relationships/hyperlink" Target="https://podminky.urs.cz/item/CS_URS_2024_01/463212111" TargetMode="External"/><Relationship Id="rId43" Type="http://schemas.openxmlformats.org/officeDocument/2006/relationships/hyperlink" Target="https://podminky.urs.cz/item/CS_URS_2024_01/573211112" TargetMode="External"/><Relationship Id="rId48" Type="http://schemas.openxmlformats.org/officeDocument/2006/relationships/hyperlink" Target="https://podminky.urs.cz/item/CS_URS_2024_01/899132212" TargetMode="External"/><Relationship Id="rId56" Type="http://schemas.openxmlformats.org/officeDocument/2006/relationships/hyperlink" Target="https://podminky.urs.cz/item/CS_URS_2024_01/997013509" TargetMode="External"/><Relationship Id="rId8" Type="http://schemas.openxmlformats.org/officeDocument/2006/relationships/hyperlink" Target="https://podminky.urs.cz/item/CS_URS_2024_01/139001101" TargetMode="External"/><Relationship Id="rId51" Type="http://schemas.openxmlformats.org/officeDocument/2006/relationships/hyperlink" Target="https://podminky.urs.cz/item/CS_URS_2024_01/914511111" TargetMode="External"/><Relationship Id="rId3" Type="http://schemas.openxmlformats.org/officeDocument/2006/relationships/hyperlink" Target="https://podminky.urs.cz/item/CS_URS_2024_01/121151125" TargetMode="External"/><Relationship Id="rId12" Type="http://schemas.openxmlformats.org/officeDocument/2006/relationships/hyperlink" Target="https://podminky.urs.cz/item/CS_URS_2024_01/171251201" TargetMode="External"/><Relationship Id="rId17" Type="http://schemas.openxmlformats.org/officeDocument/2006/relationships/hyperlink" Target="https://podminky.urs.cz/item/CS_URS_2024_01/181951112" TargetMode="External"/><Relationship Id="rId25" Type="http://schemas.openxmlformats.org/officeDocument/2006/relationships/hyperlink" Target="https://podminky.urs.cz/item/CS_URS_2024_01/274321511" TargetMode="External"/><Relationship Id="rId33" Type="http://schemas.openxmlformats.org/officeDocument/2006/relationships/hyperlink" Target="https://podminky.urs.cz/item/CS_URS_2024_01/452351112" TargetMode="External"/><Relationship Id="rId38" Type="http://schemas.openxmlformats.org/officeDocument/2006/relationships/hyperlink" Target="https://podminky.urs.cz/item/CS_URS_2024_01/564851111" TargetMode="External"/><Relationship Id="rId46" Type="http://schemas.openxmlformats.org/officeDocument/2006/relationships/hyperlink" Target="https://podminky.urs.cz/item/CS_URS_2024_01/890411851" TargetMode="External"/><Relationship Id="rId59" Type="http://schemas.openxmlformats.org/officeDocument/2006/relationships/hyperlink" Target="https://podminky.urs.cz/item/CS_URS_2024_01/997221559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181351113" TargetMode="External"/><Relationship Id="rId13" Type="http://schemas.openxmlformats.org/officeDocument/2006/relationships/hyperlink" Target="https://podminky.urs.cz/item/CS_URS_2024_01/182251101" TargetMode="External"/><Relationship Id="rId18" Type="http://schemas.openxmlformats.org/officeDocument/2006/relationships/hyperlink" Target="https://podminky.urs.cz/item/CS_URS_2024_01/561081121" TargetMode="External"/><Relationship Id="rId26" Type="http://schemas.openxmlformats.org/officeDocument/2006/relationships/drawing" Target="../drawings/drawing3.xml"/><Relationship Id="rId3" Type="http://schemas.openxmlformats.org/officeDocument/2006/relationships/hyperlink" Target="https://podminky.urs.cz/item/CS_URS_2024_01/132251102" TargetMode="External"/><Relationship Id="rId21" Type="http://schemas.openxmlformats.org/officeDocument/2006/relationships/hyperlink" Target="https://podminky.urs.cz/item/CS_URS_2024_01/569941131" TargetMode="External"/><Relationship Id="rId7" Type="http://schemas.openxmlformats.org/officeDocument/2006/relationships/hyperlink" Target="https://podminky.urs.cz/item/CS_URS_2024_01/171251201" TargetMode="External"/><Relationship Id="rId12" Type="http://schemas.openxmlformats.org/officeDocument/2006/relationships/hyperlink" Target="https://podminky.urs.cz/item/CS_URS_2024_01/182151111" TargetMode="External"/><Relationship Id="rId17" Type="http://schemas.openxmlformats.org/officeDocument/2006/relationships/hyperlink" Target="https://podminky.urs.cz/item/CS_URS_2024_01/212755214" TargetMode="External"/><Relationship Id="rId25" Type="http://schemas.openxmlformats.org/officeDocument/2006/relationships/hyperlink" Target="https://podminky.urs.cz/item/CS_URS_2024_01/998225111" TargetMode="External"/><Relationship Id="rId2" Type="http://schemas.openxmlformats.org/officeDocument/2006/relationships/hyperlink" Target="https://podminky.urs.cz/item/CS_URS_2024_01/122252204" TargetMode="External"/><Relationship Id="rId16" Type="http://schemas.openxmlformats.org/officeDocument/2006/relationships/hyperlink" Target="https://podminky.urs.cz/item/CS_URS_2024_01/211531111" TargetMode="External"/><Relationship Id="rId20" Type="http://schemas.openxmlformats.org/officeDocument/2006/relationships/hyperlink" Target="https://podminky.urs.cz/item/CS_URS_2024_01/565155121" TargetMode="External"/><Relationship Id="rId1" Type="http://schemas.openxmlformats.org/officeDocument/2006/relationships/hyperlink" Target="https://podminky.urs.cz/item/CS_URS_2024_01/121151125" TargetMode="External"/><Relationship Id="rId6" Type="http://schemas.openxmlformats.org/officeDocument/2006/relationships/hyperlink" Target="https://podminky.urs.cz/item/CS_URS_2024_01/171201231" TargetMode="External"/><Relationship Id="rId11" Type="http://schemas.openxmlformats.org/officeDocument/2006/relationships/hyperlink" Target="https://podminky.urs.cz/item/CS_URS_2024_01/181951112" TargetMode="External"/><Relationship Id="rId24" Type="http://schemas.openxmlformats.org/officeDocument/2006/relationships/hyperlink" Target="https://podminky.urs.cz/item/CS_URS_2024_01/577134221" TargetMode="External"/><Relationship Id="rId5" Type="http://schemas.openxmlformats.org/officeDocument/2006/relationships/hyperlink" Target="https://podminky.urs.cz/item/CS_URS_2024_01/171151131" TargetMode="External"/><Relationship Id="rId15" Type="http://schemas.openxmlformats.org/officeDocument/2006/relationships/hyperlink" Target="https://podminky.urs.cz/item/CS_URS_2024_01/183405211" TargetMode="External"/><Relationship Id="rId23" Type="http://schemas.openxmlformats.org/officeDocument/2006/relationships/hyperlink" Target="https://podminky.urs.cz/item/CS_URS_2024_01/573211112" TargetMode="External"/><Relationship Id="rId10" Type="http://schemas.openxmlformats.org/officeDocument/2006/relationships/hyperlink" Target="https://podminky.urs.cz/item/CS_URS_2024_01/181411122" TargetMode="External"/><Relationship Id="rId19" Type="http://schemas.openxmlformats.org/officeDocument/2006/relationships/hyperlink" Target="https://podminky.urs.cz/item/CS_URS_2024_01/564851111" TargetMode="External"/><Relationship Id="rId4" Type="http://schemas.openxmlformats.org/officeDocument/2006/relationships/hyperlink" Target="https://podminky.urs.cz/item/CS_URS_2024_01/162751115" TargetMode="External"/><Relationship Id="rId9" Type="http://schemas.openxmlformats.org/officeDocument/2006/relationships/hyperlink" Target="https://podminky.urs.cz/item/CS_URS_2024_01/181411121" TargetMode="External"/><Relationship Id="rId14" Type="http://schemas.openxmlformats.org/officeDocument/2006/relationships/hyperlink" Target="https://podminky.urs.cz/item/CS_URS_2024_01/182351123" TargetMode="External"/><Relationship Id="rId22" Type="http://schemas.openxmlformats.org/officeDocument/2006/relationships/hyperlink" Target="https://podminky.urs.cz/item/CS_URS_2024_01/573111112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9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345"/>
      <c r="AS2" s="345"/>
      <c r="AT2" s="345"/>
      <c r="AU2" s="345"/>
      <c r="AV2" s="345"/>
      <c r="AW2" s="345"/>
      <c r="AX2" s="345"/>
      <c r="AY2" s="345"/>
      <c r="AZ2" s="345"/>
      <c r="BA2" s="345"/>
      <c r="BB2" s="345"/>
      <c r="BC2" s="345"/>
      <c r="BD2" s="345"/>
      <c r="BE2" s="345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309" t="s">
        <v>14</v>
      </c>
      <c r="L5" s="310"/>
      <c r="M5" s="310"/>
      <c r="N5" s="310"/>
      <c r="O5" s="310"/>
      <c r="P5" s="310"/>
      <c r="Q5" s="310"/>
      <c r="R5" s="310"/>
      <c r="S5" s="310"/>
      <c r="T5" s="310"/>
      <c r="U5" s="310"/>
      <c r="V5" s="310"/>
      <c r="W5" s="310"/>
      <c r="X5" s="310"/>
      <c r="Y5" s="310"/>
      <c r="Z5" s="310"/>
      <c r="AA5" s="310"/>
      <c r="AB5" s="310"/>
      <c r="AC5" s="310"/>
      <c r="AD5" s="310"/>
      <c r="AE5" s="310"/>
      <c r="AF5" s="310"/>
      <c r="AG5" s="310"/>
      <c r="AH5" s="310"/>
      <c r="AI5" s="310"/>
      <c r="AJ5" s="310"/>
      <c r="AK5" s="310"/>
      <c r="AL5" s="310"/>
      <c r="AM5" s="310"/>
      <c r="AN5" s="310"/>
      <c r="AO5" s="310"/>
      <c r="AP5" s="22"/>
      <c r="AQ5" s="22"/>
      <c r="AR5" s="20"/>
      <c r="BE5" s="306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311" t="s">
        <v>17</v>
      </c>
      <c r="L6" s="310"/>
      <c r="M6" s="310"/>
      <c r="N6" s="310"/>
      <c r="O6" s="310"/>
      <c r="P6" s="310"/>
      <c r="Q6" s="310"/>
      <c r="R6" s="310"/>
      <c r="S6" s="310"/>
      <c r="T6" s="310"/>
      <c r="U6" s="310"/>
      <c r="V6" s="310"/>
      <c r="W6" s="310"/>
      <c r="X6" s="310"/>
      <c r="Y6" s="310"/>
      <c r="Z6" s="310"/>
      <c r="AA6" s="310"/>
      <c r="AB6" s="310"/>
      <c r="AC6" s="310"/>
      <c r="AD6" s="310"/>
      <c r="AE6" s="310"/>
      <c r="AF6" s="310"/>
      <c r="AG6" s="310"/>
      <c r="AH6" s="310"/>
      <c r="AI6" s="310"/>
      <c r="AJ6" s="310"/>
      <c r="AK6" s="310"/>
      <c r="AL6" s="310"/>
      <c r="AM6" s="310"/>
      <c r="AN6" s="310"/>
      <c r="AO6" s="310"/>
      <c r="AP6" s="22"/>
      <c r="AQ6" s="22"/>
      <c r="AR6" s="20"/>
      <c r="BE6" s="307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19</v>
      </c>
      <c r="AO7" s="22"/>
      <c r="AP7" s="22"/>
      <c r="AQ7" s="22"/>
      <c r="AR7" s="20"/>
      <c r="BE7" s="307"/>
      <c r="BS7" s="17" t="s">
        <v>6</v>
      </c>
    </row>
    <row r="8" spans="1:74" s="1" customFormat="1" ht="12" customHeight="1">
      <c r="B8" s="21"/>
      <c r="C8" s="22"/>
      <c r="D8" s="29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23</v>
      </c>
      <c r="AL8" s="22"/>
      <c r="AM8" s="22"/>
      <c r="AN8" s="30" t="s">
        <v>24</v>
      </c>
      <c r="AO8" s="22"/>
      <c r="AP8" s="22"/>
      <c r="AQ8" s="22"/>
      <c r="AR8" s="20"/>
      <c r="BE8" s="307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07"/>
      <c r="BS9" s="17" t="s">
        <v>6</v>
      </c>
    </row>
    <row r="10" spans="1:74" s="1" customFormat="1" ht="12" customHeight="1">
      <c r="B10" s="21"/>
      <c r="C10" s="22"/>
      <c r="D10" s="29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07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07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07"/>
      <c r="BS12" s="17" t="s">
        <v>6</v>
      </c>
    </row>
    <row r="13" spans="1:74" s="1" customFormat="1" ht="12" customHeight="1">
      <c r="B13" s="21"/>
      <c r="C13" s="22"/>
      <c r="D13" s="29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26</v>
      </c>
      <c r="AL13" s="22"/>
      <c r="AM13" s="22"/>
      <c r="AN13" s="31" t="s">
        <v>30</v>
      </c>
      <c r="AO13" s="22"/>
      <c r="AP13" s="22"/>
      <c r="AQ13" s="22"/>
      <c r="AR13" s="20"/>
      <c r="BE13" s="307"/>
      <c r="BS13" s="17" t="s">
        <v>6</v>
      </c>
    </row>
    <row r="14" spans="1:74" ht="12.75">
      <c r="B14" s="21"/>
      <c r="C14" s="22"/>
      <c r="D14" s="22"/>
      <c r="E14" s="312" t="s">
        <v>30</v>
      </c>
      <c r="F14" s="313"/>
      <c r="G14" s="313"/>
      <c r="H14" s="313"/>
      <c r="I14" s="313"/>
      <c r="J14" s="313"/>
      <c r="K14" s="313"/>
      <c r="L14" s="313"/>
      <c r="M14" s="313"/>
      <c r="N14" s="313"/>
      <c r="O14" s="313"/>
      <c r="P14" s="313"/>
      <c r="Q14" s="313"/>
      <c r="R14" s="313"/>
      <c r="S14" s="313"/>
      <c r="T14" s="313"/>
      <c r="U14" s="313"/>
      <c r="V14" s="313"/>
      <c r="W14" s="313"/>
      <c r="X14" s="313"/>
      <c r="Y14" s="313"/>
      <c r="Z14" s="313"/>
      <c r="AA14" s="313"/>
      <c r="AB14" s="313"/>
      <c r="AC14" s="313"/>
      <c r="AD14" s="313"/>
      <c r="AE14" s="313"/>
      <c r="AF14" s="313"/>
      <c r="AG14" s="313"/>
      <c r="AH14" s="313"/>
      <c r="AI14" s="313"/>
      <c r="AJ14" s="313"/>
      <c r="AK14" s="29" t="s">
        <v>28</v>
      </c>
      <c r="AL14" s="22"/>
      <c r="AM14" s="22"/>
      <c r="AN14" s="31" t="s">
        <v>30</v>
      </c>
      <c r="AO14" s="22"/>
      <c r="AP14" s="22"/>
      <c r="AQ14" s="22"/>
      <c r="AR14" s="20"/>
      <c r="BE14" s="307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07"/>
      <c r="BS15" s="17" t="s">
        <v>4</v>
      </c>
    </row>
    <row r="16" spans="1:74" s="1" customFormat="1" ht="12" customHeight="1">
      <c r="B16" s="21"/>
      <c r="C16" s="22"/>
      <c r="D16" s="29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07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07"/>
      <c r="BS17" s="17" t="s">
        <v>33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07"/>
      <c r="BS18" s="17" t="s">
        <v>6</v>
      </c>
    </row>
    <row r="19" spans="1:71" s="1" customFormat="1" ht="12" customHeight="1">
      <c r="B19" s="21"/>
      <c r="C19" s="22"/>
      <c r="D19" s="29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07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22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07"/>
      <c r="BS20" s="17" t="s">
        <v>33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07"/>
    </row>
    <row r="22" spans="1:71" s="1" customFormat="1" ht="12" customHeight="1">
      <c r="B22" s="21"/>
      <c r="C22" s="22"/>
      <c r="D22" s="29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07"/>
    </row>
    <row r="23" spans="1:71" s="1" customFormat="1" ht="47.25" customHeight="1">
      <c r="B23" s="21"/>
      <c r="C23" s="22"/>
      <c r="D23" s="22"/>
      <c r="E23" s="314" t="s">
        <v>36</v>
      </c>
      <c r="F23" s="314"/>
      <c r="G23" s="314"/>
      <c r="H23" s="314"/>
      <c r="I23" s="314"/>
      <c r="J23" s="314"/>
      <c r="K23" s="314"/>
      <c r="L23" s="314"/>
      <c r="M23" s="314"/>
      <c r="N23" s="314"/>
      <c r="O23" s="314"/>
      <c r="P23" s="314"/>
      <c r="Q23" s="314"/>
      <c r="R23" s="314"/>
      <c r="S23" s="314"/>
      <c r="T23" s="314"/>
      <c r="U23" s="314"/>
      <c r="V23" s="314"/>
      <c r="W23" s="314"/>
      <c r="X23" s="314"/>
      <c r="Y23" s="314"/>
      <c r="Z23" s="314"/>
      <c r="AA23" s="314"/>
      <c r="AB23" s="314"/>
      <c r="AC23" s="314"/>
      <c r="AD23" s="314"/>
      <c r="AE23" s="314"/>
      <c r="AF23" s="314"/>
      <c r="AG23" s="314"/>
      <c r="AH23" s="314"/>
      <c r="AI23" s="314"/>
      <c r="AJ23" s="314"/>
      <c r="AK23" s="314"/>
      <c r="AL23" s="314"/>
      <c r="AM23" s="314"/>
      <c r="AN23" s="314"/>
      <c r="AO23" s="22"/>
      <c r="AP23" s="22"/>
      <c r="AQ23" s="22"/>
      <c r="AR23" s="20"/>
      <c r="BE23" s="307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07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307"/>
    </row>
    <row r="26" spans="1:71" s="2" customFormat="1" ht="25.9" customHeight="1">
      <c r="A26" s="34"/>
      <c r="B26" s="35"/>
      <c r="C26" s="36"/>
      <c r="D26" s="37" t="s">
        <v>37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15">
        <f>ROUND(AG54,2)</f>
        <v>0</v>
      </c>
      <c r="AL26" s="316"/>
      <c r="AM26" s="316"/>
      <c r="AN26" s="316"/>
      <c r="AO26" s="316"/>
      <c r="AP26" s="36"/>
      <c r="AQ26" s="36"/>
      <c r="AR26" s="39"/>
      <c r="BE26" s="307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307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17" t="s">
        <v>38</v>
      </c>
      <c r="M28" s="317"/>
      <c r="N28" s="317"/>
      <c r="O28" s="317"/>
      <c r="P28" s="317"/>
      <c r="Q28" s="36"/>
      <c r="R28" s="36"/>
      <c r="S28" s="36"/>
      <c r="T28" s="36"/>
      <c r="U28" s="36"/>
      <c r="V28" s="36"/>
      <c r="W28" s="317" t="s">
        <v>39</v>
      </c>
      <c r="X28" s="317"/>
      <c r="Y28" s="317"/>
      <c r="Z28" s="317"/>
      <c r="AA28" s="317"/>
      <c r="AB28" s="317"/>
      <c r="AC28" s="317"/>
      <c r="AD28" s="317"/>
      <c r="AE28" s="317"/>
      <c r="AF28" s="36"/>
      <c r="AG28" s="36"/>
      <c r="AH28" s="36"/>
      <c r="AI28" s="36"/>
      <c r="AJ28" s="36"/>
      <c r="AK28" s="317" t="s">
        <v>40</v>
      </c>
      <c r="AL28" s="317"/>
      <c r="AM28" s="317"/>
      <c r="AN28" s="317"/>
      <c r="AO28" s="317"/>
      <c r="AP28" s="36"/>
      <c r="AQ28" s="36"/>
      <c r="AR28" s="39"/>
      <c r="BE28" s="307"/>
    </row>
    <row r="29" spans="1:71" s="3" customFormat="1" ht="14.45" customHeight="1">
      <c r="B29" s="40"/>
      <c r="C29" s="41"/>
      <c r="D29" s="29" t="s">
        <v>41</v>
      </c>
      <c r="E29" s="41"/>
      <c r="F29" s="29" t="s">
        <v>42</v>
      </c>
      <c r="G29" s="41"/>
      <c r="H29" s="41"/>
      <c r="I29" s="41"/>
      <c r="J29" s="41"/>
      <c r="K29" s="41"/>
      <c r="L29" s="320">
        <v>0.21</v>
      </c>
      <c r="M29" s="319"/>
      <c r="N29" s="319"/>
      <c r="O29" s="319"/>
      <c r="P29" s="319"/>
      <c r="Q29" s="41"/>
      <c r="R29" s="41"/>
      <c r="S29" s="41"/>
      <c r="T29" s="41"/>
      <c r="U29" s="41"/>
      <c r="V29" s="41"/>
      <c r="W29" s="318">
        <f>ROUND(AZ54, 2)</f>
        <v>0</v>
      </c>
      <c r="X29" s="319"/>
      <c r="Y29" s="319"/>
      <c r="Z29" s="319"/>
      <c r="AA29" s="319"/>
      <c r="AB29" s="319"/>
      <c r="AC29" s="319"/>
      <c r="AD29" s="319"/>
      <c r="AE29" s="319"/>
      <c r="AF29" s="41"/>
      <c r="AG29" s="41"/>
      <c r="AH29" s="41"/>
      <c r="AI29" s="41"/>
      <c r="AJ29" s="41"/>
      <c r="AK29" s="318">
        <f>ROUND(AV54, 2)</f>
        <v>0</v>
      </c>
      <c r="AL29" s="319"/>
      <c r="AM29" s="319"/>
      <c r="AN29" s="319"/>
      <c r="AO29" s="319"/>
      <c r="AP29" s="41"/>
      <c r="AQ29" s="41"/>
      <c r="AR29" s="42"/>
      <c r="BE29" s="308"/>
    </row>
    <row r="30" spans="1:71" s="3" customFormat="1" ht="14.45" customHeight="1">
      <c r="B30" s="40"/>
      <c r="C30" s="41"/>
      <c r="D30" s="41"/>
      <c r="E30" s="41"/>
      <c r="F30" s="29" t="s">
        <v>43</v>
      </c>
      <c r="G30" s="41"/>
      <c r="H30" s="41"/>
      <c r="I30" s="41"/>
      <c r="J30" s="41"/>
      <c r="K30" s="41"/>
      <c r="L30" s="320">
        <v>0.12</v>
      </c>
      <c r="M30" s="319"/>
      <c r="N30" s="319"/>
      <c r="O30" s="319"/>
      <c r="P30" s="319"/>
      <c r="Q30" s="41"/>
      <c r="R30" s="41"/>
      <c r="S30" s="41"/>
      <c r="T30" s="41"/>
      <c r="U30" s="41"/>
      <c r="V30" s="41"/>
      <c r="W30" s="318">
        <f>ROUND(BA54, 2)</f>
        <v>0</v>
      </c>
      <c r="X30" s="319"/>
      <c r="Y30" s="319"/>
      <c r="Z30" s="319"/>
      <c r="AA30" s="319"/>
      <c r="AB30" s="319"/>
      <c r="AC30" s="319"/>
      <c r="AD30" s="319"/>
      <c r="AE30" s="319"/>
      <c r="AF30" s="41"/>
      <c r="AG30" s="41"/>
      <c r="AH30" s="41"/>
      <c r="AI30" s="41"/>
      <c r="AJ30" s="41"/>
      <c r="AK30" s="318">
        <f>ROUND(AW54, 2)</f>
        <v>0</v>
      </c>
      <c r="AL30" s="319"/>
      <c r="AM30" s="319"/>
      <c r="AN30" s="319"/>
      <c r="AO30" s="319"/>
      <c r="AP30" s="41"/>
      <c r="AQ30" s="41"/>
      <c r="AR30" s="42"/>
      <c r="BE30" s="308"/>
    </row>
    <row r="31" spans="1:71" s="3" customFormat="1" ht="14.45" hidden="1" customHeight="1">
      <c r="B31" s="40"/>
      <c r="C31" s="41"/>
      <c r="D31" s="41"/>
      <c r="E31" s="41"/>
      <c r="F31" s="29" t="s">
        <v>44</v>
      </c>
      <c r="G31" s="41"/>
      <c r="H31" s="41"/>
      <c r="I31" s="41"/>
      <c r="J31" s="41"/>
      <c r="K31" s="41"/>
      <c r="L31" s="320">
        <v>0.21</v>
      </c>
      <c r="M31" s="319"/>
      <c r="N31" s="319"/>
      <c r="O31" s="319"/>
      <c r="P31" s="319"/>
      <c r="Q31" s="41"/>
      <c r="R31" s="41"/>
      <c r="S31" s="41"/>
      <c r="T31" s="41"/>
      <c r="U31" s="41"/>
      <c r="V31" s="41"/>
      <c r="W31" s="318">
        <f>ROUND(BB54, 2)</f>
        <v>0</v>
      </c>
      <c r="X31" s="319"/>
      <c r="Y31" s="319"/>
      <c r="Z31" s="319"/>
      <c r="AA31" s="319"/>
      <c r="AB31" s="319"/>
      <c r="AC31" s="319"/>
      <c r="AD31" s="319"/>
      <c r="AE31" s="319"/>
      <c r="AF31" s="41"/>
      <c r="AG31" s="41"/>
      <c r="AH31" s="41"/>
      <c r="AI31" s="41"/>
      <c r="AJ31" s="41"/>
      <c r="AK31" s="318">
        <v>0</v>
      </c>
      <c r="AL31" s="319"/>
      <c r="AM31" s="319"/>
      <c r="AN31" s="319"/>
      <c r="AO31" s="319"/>
      <c r="AP31" s="41"/>
      <c r="AQ31" s="41"/>
      <c r="AR31" s="42"/>
      <c r="BE31" s="308"/>
    </row>
    <row r="32" spans="1:71" s="3" customFormat="1" ht="14.45" hidden="1" customHeight="1">
      <c r="B32" s="40"/>
      <c r="C32" s="41"/>
      <c r="D32" s="41"/>
      <c r="E32" s="41"/>
      <c r="F32" s="29" t="s">
        <v>45</v>
      </c>
      <c r="G32" s="41"/>
      <c r="H32" s="41"/>
      <c r="I32" s="41"/>
      <c r="J32" s="41"/>
      <c r="K32" s="41"/>
      <c r="L32" s="320">
        <v>0.12</v>
      </c>
      <c r="M32" s="319"/>
      <c r="N32" s="319"/>
      <c r="O32" s="319"/>
      <c r="P32" s="319"/>
      <c r="Q32" s="41"/>
      <c r="R32" s="41"/>
      <c r="S32" s="41"/>
      <c r="T32" s="41"/>
      <c r="U32" s="41"/>
      <c r="V32" s="41"/>
      <c r="W32" s="318">
        <f>ROUND(BC54, 2)</f>
        <v>0</v>
      </c>
      <c r="X32" s="319"/>
      <c r="Y32" s="319"/>
      <c r="Z32" s="319"/>
      <c r="AA32" s="319"/>
      <c r="AB32" s="319"/>
      <c r="AC32" s="319"/>
      <c r="AD32" s="319"/>
      <c r="AE32" s="319"/>
      <c r="AF32" s="41"/>
      <c r="AG32" s="41"/>
      <c r="AH32" s="41"/>
      <c r="AI32" s="41"/>
      <c r="AJ32" s="41"/>
      <c r="AK32" s="318">
        <v>0</v>
      </c>
      <c r="AL32" s="319"/>
      <c r="AM32" s="319"/>
      <c r="AN32" s="319"/>
      <c r="AO32" s="319"/>
      <c r="AP32" s="41"/>
      <c r="AQ32" s="41"/>
      <c r="AR32" s="42"/>
      <c r="BE32" s="308"/>
    </row>
    <row r="33" spans="1:57" s="3" customFormat="1" ht="14.45" hidden="1" customHeight="1">
      <c r="B33" s="40"/>
      <c r="C33" s="41"/>
      <c r="D33" s="41"/>
      <c r="E33" s="41"/>
      <c r="F33" s="29" t="s">
        <v>46</v>
      </c>
      <c r="G33" s="41"/>
      <c r="H33" s="41"/>
      <c r="I33" s="41"/>
      <c r="J33" s="41"/>
      <c r="K33" s="41"/>
      <c r="L33" s="320">
        <v>0</v>
      </c>
      <c r="M33" s="319"/>
      <c r="N33" s="319"/>
      <c r="O33" s="319"/>
      <c r="P33" s="319"/>
      <c r="Q33" s="41"/>
      <c r="R33" s="41"/>
      <c r="S33" s="41"/>
      <c r="T33" s="41"/>
      <c r="U33" s="41"/>
      <c r="V33" s="41"/>
      <c r="W33" s="318">
        <f>ROUND(BD54, 2)</f>
        <v>0</v>
      </c>
      <c r="X33" s="319"/>
      <c r="Y33" s="319"/>
      <c r="Z33" s="319"/>
      <c r="AA33" s="319"/>
      <c r="AB33" s="319"/>
      <c r="AC33" s="319"/>
      <c r="AD33" s="319"/>
      <c r="AE33" s="319"/>
      <c r="AF33" s="41"/>
      <c r="AG33" s="41"/>
      <c r="AH33" s="41"/>
      <c r="AI33" s="41"/>
      <c r="AJ33" s="41"/>
      <c r="AK33" s="318">
        <v>0</v>
      </c>
      <c r="AL33" s="319"/>
      <c r="AM33" s="319"/>
      <c r="AN33" s="319"/>
      <c r="AO33" s="319"/>
      <c r="AP33" s="41"/>
      <c r="AQ33" s="41"/>
      <c r="AR33" s="42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34"/>
    </row>
    <row r="35" spans="1:57" s="2" customFormat="1" ht="25.9" customHeight="1">
      <c r="A35" s="34"/>
      <c r="B35" s="35"/>
      <c r="C35" s="43"/>
      <c r="D35" s="44" t="s">
        <v>47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48</v>
      </c>
      <c r="U35" s="45"/>
      <c r="V35" s="45"/>
      <c r="W35" s="45"/>
      <c r="X35" s="321" t="s">
        <v>49</v>
      </c>
      <c r="Y35" s="322"/>
      <c r="Z35" s="322"/>
      <c r="AA35" s="322"/>
      <c r="AB35" s="322"/>
      <c r="AC35" s="45"/>
      <c r="AD35" s="45"/>
      <c r="AE35" s="45"/>
      <c r="AF35" s="45"/>
      <c r="AG35" s="45"/>
      <c r="AH35" s="45"/>
      <c r="AI35" s="45"/>
      <c r="AJ35" s="45"/>
      <c r="AK35" s="323">
        <f>SUM(AK26:AK33)</f>
        <v>0</v>
      </c>
      <c r="AL35" s="322"/>
      <c r="AM35" s="322"/>
      <c r="AN35" s="322"/>
      <c r="AO35" s="324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6.95" customHeight="1">
      <c r="A37" s="34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39"/>
      <c r="BE37" s="34"/>
    </row>
    <row r="41" spans="1:57" s="2" customFormat="1" ht="6.95" customHeight="1">
      <c r="A41" s="34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39"/>
      <c r="BE41" s="34"/>
    </row>
    <row r="42" spans="1:57" s="2" customFormat="1" ht="24.95" customHeight="1">
      <c r="A42" s="34"/>
      <c r="B42" s="35"/>
      <c r="C42" s="23" t="s">
        <v>50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9"/>
      <c r="BE42" s="34"/>
    </row>
    <row r="43" spans="1:57" s="2" customFormat="1" ht="6.95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9"/>
      <c r="BE43" s="34"/>
    </row>
    <row r="44" spans="1:57" s="4" customFormat="1" ht="12" customHeight="1">
      <c r="B44" s="51"/>
      <c r="C44" s="29" t="s">
        <v>13</v>
      </c>
      <c r="D44" s="52"/>
      <c r="E44" s="52"/>
      <c r="F44" s="52"/>
      <c r="G44" s="52"/>
      <c r="H44" s="52"/>
      <c r="I44" s="52"/>
      <c r="J44" s="52"/>
      <c r="K44" s="52"/>
      <c r="L44" s="52" t="str">
        <f>K5</f>
        <v>HRD</v>
      </c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3"/>
    </row>
    <row r="45" spans="1:57" s="5" customFormat="1" ht="36.950000000000003" customHeight="1">
      <c r="B45" s="54"/>
      <c r="C45" s="55" t="s">
        <v>16</v>
      </c>
      <c r="D45" s="56"/>
      <c r="E45" s="56"/>
      <c r="F45" s="56"/>
      <c r="G45" s="56"/>
      <c r="H45" s="56"/>
      <c r="I45" s="56"/>
      <c r="J45" s="56"/>
      <c r="K45" s="56"/>
      <c r="L45" s="325" t="str">
        <f>K6</f>
        <v>Polní cesta C1 v k.ú. Dětřichov u Moravské Třebové</v>
      </c>
      <c r="M45" s="326"/>
      <c r="N45" s="326"/>
      <c r="O45" s="326"/>
      <c r="P45" s="326"/>
      <c r="Q45" s="326"/>
      <c r="R45" s="326"/>
      <c r="S45" s="326"/>
      <c r="T45" s="326"/>
      <c r="U45" s="326"/>
      <c r="V45" s="326"/>
      <c r="W45" s="326"/>
      <c r="X45" s="326"/>
      <c r="Y45" s="326"/>
      <c r="Z45" s="326"/>
      <c r="AA45" s="326"/>
      <c r="AB45" s="326"/>
      <c r="AC45" s="326"/>
      <c r="AD45" s="326"/>
      <c r="AE45" s="326"/>
      <c r="AF45" s="326"/>
      <c r="AG45" s="326"/>
      <c r="AH45" s="326"/>
      <c r="AI45" s="326"/>
      <c r="AJ45" s="326"/>
      <c r="AK45" s="326"/>
      <c r="AL45" s="326"/>
      <c r="AM45" s="326"/>
      <c r="AN45" s="326"/>
      <c r="AO45" s="326"/>
      <c r="AP45" s="56"/>
      <c r="AQ45" s="56"/>
      <c r="AR45" s="57"/>
    </row>
    <row r="46" spans="1:57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9"/>
      <c r="BE46" s="34"/>
    </row>
    <row r="47" spans="1:57" s="2" customFormat="1" ht="12" customHeight="1">
      <c r="A47" s="34"/>
      <c r="B47" s="35"/>
      <c r="C47" s="29" t="s">
        <v>21</v>
      </c>
      <c r="D47" s="36"/>
      <c r="E47" s="36"/>
      <c r="F47" s="36"/>
      <c r="G47" s="36"/>
      <c r="H47" s="36"/>
      <c r="I47" s="36"/>
      <c r="J47" s="36"/>
      <c r="K47" s="36"/>
      <c r="L47" s="58" t="str">
        <f>IF(K8="","",K8)</f>
        <v xml:space="preserve"> 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9" t="s">
        <v>23</v>
      </c>
      <c r="AJ47" s="36"/>
      <c r="AK47" s="36"/>
      <c r="AL47" s="36"/>
      <c r="AM47" s="327" t="str">
        <f>IF(AN8= "","",AN8)</f>
        <v>17. 4. 2024</v>
      </c>
      <c r="AN47" s="327"/>
      <c r="AO47" s="36"/>
      <c r="AP47" s="36"/>
      <c r="AQ47" s="36"/>
      <c r="AR47" s="39"/>
      <c r="BE47" s="34"/>
    </row>
    <row r="48" spans="1:57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9"/>
      <c r="BE48" s="34"/>
    </row>
    <row r="49" spans="1:91" s="2" customFormat="1" ht="25.7" customHeight="1">
      <c r="A49" s="34"/>
      <c r="B49" s="35"/>
      <c r="C49" s="29" t="s">
        <v>25</v>
      </c>
      <c r="D49" s="36"/>
      <c r="E49" s="36"/>
      <c r="F49" s="36"/>
      <c r="G49" s="36"/>
      <c r="H49" s="36"/>
      <c r="I49" s="36"/>
      <c r="J49" s="36"/>
      <c r="K49" s="36"/>
      <c r="L49" s="52" t="str">
        <f>IF(E11= "","",E11)</f>
        <v>Obec Dětřichov u Moravské Třebové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9" t="s">
        <v>31</v>
      </c>
      <c r="AJ49" s="36"/>
      <c r="AK49" s="36"/>
      <c r="AL49" s="36"/>
      <c r="AM49" s="328" t="str">
        <f>IF(E17="","",E17)</f>
        <v>Agroprojekce Litomyšl, s.r.o.</v>
      </c>
      <c r="AN49" s="329"/>
      <c r="AO49" s="329"/>
      <c r="AP49" s="329"/>
      <c r="AQ49" s="36"/>
      <c r="AR49" s="39"/>
      <c r="AS49" s="330" t="s">
        <v>51</v>
      </c>
      <c r="AT49" s="331"/>
      <c r="AU49" s="60"/>
      <c r="AV49" s="60"/>
      <c r="AW49" s="60"/>
      <c r="AX49" s="60"/>
      <c r="AY49" s="60"/>
      <c r="AZ49" s="60"/>
      <c r="BA49" s="60"/>
      <c r="BB49" s="60"/>
      <c r="BC49" s="60"/>
      <c r="BD49" s="61"/>
      <c r="BE49" s="34"/>
    </row>
    <row r="50" spans="1:91" s="2" customFormat="1" ht="15.2" customHeight="1">
      <c r="A50" s="34"/>
      <c r="B50" s="35"/>
      <c r="C50" s="29" t="s">
        <v>29</v>
      </c>
      <c r="D50" s="36"/>
      <c r="E50" s="36"/>
      <c r="F50" s="36"/>
      <c r="G50" s="36"/>
      <c r="H50" s="36"/>
      <c r="I50" s="36"/>
      <c r="J50" s="36"/>
      <c r="K50" s="36"/>
      <c r="L50" s="52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9" t="s">
        <v>34</v>
      </c>
      <c r="AJ50" s="36"/>
      <c r="AK50" s="36"/>
      <c r="AL50" s="36"/>
      <c r="AM50" s="328" t="str">
        <f>IF(E20="","",E20)</f>
        <v xml:space="preserve"> </v>
      </c>
      <c r="AN50" s="329"/>
      <c r="AO50" s="329"/>
      <c r="AP50" s="329"/>
      <c r="AQ50" s="36"/>
      <c r="AR50" s="39"/>
      <c r="AS50" s="332"/>
      <c r="AT50" s="333"/>
      <c r="AU50" s="62"/>
      <c r="AV50" s="62"/>
      <c r="AW50" s="62"/>
      <c r="AX50" s="62"/>
      <c r="AY50" s="62"/>
      <c r="AZ50" s="62"/>
      <c r="BA50" s="62"/>
      <c r="BB50" s="62"/>
      <c r="BC50" s="62"/>
      <c r="BD50" s="63"/>
      <c r="BE50" s="34"/>
    </row>
    <row r="51" spans="1:91" s="2" customFormat="1" ht="10.9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9"/>
      <c r="AS51" s="334"/>
      <c r="AT51" s="335"/>
      <c r="AU51" s="64"/>
      <c r="AV51" s="64"/>
      <c r="AW51" s="64"/>
      <c r="AX51" s="64"/>
      <c r="AY51" s="64"/>
      <c r="AZ51" s="64"/>
      <c r="BA51" s="64"/>
      <c r="BB51" s="64"/>
      <c r="BC51" s="64"/>
      <c r="BD51" s="65"/>
      <c r="BE51" s="34"/>
    </row>
    <row r="52" spans="1:91" s="2" customFormat="1" ht="29.25" customHeight="1">
      <c r="A52" s="34"/>
      <c r="B52" s="35"/>
      <c r="C52" s="336" t="s">
        <v>52</v>
      </c>
      <c r="D52" s="337"/>
      <c r="E52" s="337"/>
      <c r="F52" s="337"/>
      <c r="G52" s="337"/>
      <c r="H52" s="66"/>
      <c r="I52" s="338" t="s">
        <v>53</v>
      </c>
      <c r="J52" s="337"/>
      <c r="K52" s="337"/>
      <c r="L52" s="337"/>
      <c r="M52" s="337"/>
      <c r="N52" s="337"/>
      <c r="O52" s="337"/>
      <c r="P52" s="337"/>
      <c r="Q52" s="337"/>
      <c r="R52" s="337"/>
      <c r="S52" s="337"/>
      <c r="T52" s="337"/>
      <c r="U52" s="337"/>
      <c r="V52" s="337"/>
      <c r="W52" s="337"/>
      <c r="X52" s="337"/>
      <c r="Y52" s="337"/>
      <c r="Z52" s="337"/>
      <c r="AA52" s="337"/>
      <c r="AB52" s="337"/>
      <c r="AC52" s="337"/>
      <c r="AD52" s="337"/>
      <c r="AE52" s="337"/>
      <c r="AF52" s="337"/>
      <c r="AG52" s="339" t="s">
        <v>54</v>
      </c>
      <c r="AH52" s="337"/>
      <c r="AI52" s="337"/>
      <c r="AJ52" s="337"/>
      <c r="AK52" s="337"/>
      <c r="AL52" s="337"/>
      <c r="AM52" s="337"/>
      <c r="AN52" s="338" t="s">
        <v>55</v>
      </c>
      <c r="AO52" s="337"/>
      <c r="AP52" s="337"/>
      <c r="AQ52" s="67" t="s">
        <v>56</v>
      </c>
      <c r="AR52" s="39"/>
      <c r="AS52" s="68" t="s">
        <v>57</v>
      </c>
      <c r="AT52" s="69" t="s">
        <v>58</v>
      </c>
      <c r="AU52" s="69" t="s">
        <v>59</v>
      </c>
      <c r="AV52" s="69" t="s">
        <v>60</v>
      </c>
      <c r="AW52" s="69" t="s">
        <v>61</v>
      </c>
      <c r="AX52" s="69" t="s">
        <v>62</v>
      </c>
      <c r="AY52" s="69" t="s">
        <v>63</v>
      </c>
      <c r="AZ52" s="69" t="s">
        <v>64</v>
      </c>
      <c r="BA52" s="69" t="s">
        <v>65</v>
      </c>
      <c r="BB52" s="69" t="s">
        <v>66</v>
      </c>
      <c r="BC52" s="69" t="s">
        <v>67</v>
      </c>
      <c r="BD52" s="70" t="s">
        <v>68</v>
      </c>
      <c r="BE52" s="34"/>
    </row>
    <row r="53" spans="1:91" s="2" customFormat="1" ht="10.9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9"/>
      <c r="AS53" s="71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3"/>
      <c r="BE53" s="34"/>
    </row>
    <row r="54" spans="1:91" s="6" customFormat="1" ht="32.450000000000003" customHeight="1">
      <c r="B54" s="74"/>
      <c r="C54" s="75" t="s">
        <v>69</v>
      </c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343">
        <f>ROUND(SUM(AG55:AG57),2)</f>
        <v>0</v>
      </c>
      <c r="AH54" s="343"/>
      <c r="AI54" s="343"/>
      <c r="AJ54" s="343"/>
      <c r="AK54" s="343"/>
      <c r="AL54" s="343"/>
      <c r="AM54" s="343"/>
      <c r="AN54" s="344">
        <f>SUM(AG54,AT54)</f>
        <v>0</v>
      </c>
      <c r="AO54" s="344"/>
      <c r="AP54" s="344"/>
      <c r="AQ54" s="78" t="s">
        <v>19</v>
      </c>
      <c r="AR54" s="79"/>
      <c r="AS54" s="80">
        <f>ROUND(SUM(AS55:AS57),2)</f>
        <v>0</v>
      </c>
      <c r="AT54" s="81">
        <f>ROUND(SUM(AV54:AW54),2)</f>
        <v>0</v>
      </c>
      <c r="AU54" s="82">
        <f>ROUND(SUM(AU55:AU57),5)</f>
        <v>0</v>
      </c>
      <c r="AV54" s="81">
        <f>ROUND(AZ54*L29,2)</f>
        <v>0</v>
      </c>
      <c r="AW54" s="81">
        <f>ROUND(BA54*L30,2)</f>
        <v>0</v>
      </c>
      <c r="AX54" s="81">
        <f>ROUND(BB54*L29,2)</f>
        <v>0</v>
      </c>
      <c r="AY54" s="81">
        <f>ROUND(BC54*L30,2)</f>
        <v>0</v>
      </c>
      <c r="AZ54" s="81">
        <f>ROUND(SUM(AZ55:AZ57),2)</f>
        <v>0</v>
      </c>
      <c r="BA54" s="81">
        <f>ROUND(SUM(BA55:BA57),2)</f>
        <v>0</v>
      </c>
      <c r="BB54" s="81">
        <f>ROUND(SUM(BB55:BB57),2)</f>
        <v>0</v>
      </c>
      <c r="BC54" s="81">
        <f>ROUND(SUM(BC55:BC57),2)</f>
        <v>0</v>
      </c>
      <c r="BD54" s="83">
        <f>ROUND(SUM(BD55:BD57),2)</f>
        <v>0</v>
      </c>
      <c r="BS54" s="84" t="s">
        <v>70</v>
      </c>
      <c r="BT54" s="84" t="s">
        <v>71</v>
      </c>
      <c r="BU54" s="85" t="s">
        <v>72</v>
      </c>
      <c r="BV54" s="84" t="s">
        <v>73</v>
      </c>
      <c r="BW54" s="84" t="s">
        <v>5</v>
      </c>
      <c r="BX54" s="84" t="s">
        <v>74</v>
      </c>
      <c r="CL54" s="84" t="s">
        <v>19</v>
      </c>
    </row>
    <row r="55" spans="1:91" s="7" customFormat="1" ht="24.75" customHeight="1">
      <c r="A55" s="86" t="s">
        <v>75</v>
      </c>
      <c r="B55" s="87"/>
      <c r="C55" s="88"/>
      <c r="D55" s="342" t="s">
        <v>76</v>
      </c>
      <c r="E55" s="342"/>
      <c r="F55" s="342"/>
      <c r="G55" s="342"/>
      <c r="H55" s="342"/>
      <c r="I55" s="89"/>
      <c r="J55" s="342" t="s">
        <v>77</v>
      </c>
      <c r="K55" s="342"/>
      <c r="L55" s="342"/>
      <c r="M55" s="342"/>
      <c r="N55" s="342"/>
      <c r="O55" s="342"/>
      <c r="P55" s="342"/>
      <c r="Q55" s="342"/>
      <c r="R55" s="342"/>
      <c r="S55" s="342"/>
      <c r="T55" s="342"/>
      <c r="U55" s="342"/>
      <c r="V55" s="342"/>
      <c r="W55" s="342"/>
      <c r="X55" s="342"/>
      <c r="Y55" s="342"/>
      <c r="Z55" s="342"/>
      <c r="AA55" s="342"/>
      <c r="AB55" s="342"/>
      <c r="AC55" s="342"/>
      <c r="AD55" s="342"/>
      <c r="AE55" s="342"/>
      <c r="AF55" s="342"/>
      <c r="AG55" s="340">
        <f>'SO-101 - Polní cesta C1 -...'!J30</f>
        <v>0</v>
      </c>
      <c r="AH55" s="341"/>
      <c r="AI55" s="341"/>
      <c r="AJ55" s="341"/>
      <c r="AK55" s="341"/>
      <c r="AL55" s="341"/>
      <c r="AM55" s="341"/>
      <c r="AN55" s="340">
        <f>SUM(AG55,AT55)</f>
        <v>0</v>
      </c>
      <c r="AO55" s="341"/>
      <c r="AP55" s="341"/>
      <c r="AQ55" s="90" t="s">
        <v>78</v>
      </c>
      <c r="AR55" s="91"/>
      <c r="AS55" s="92">
        <v>0</v>
      </c>
      <c r="AT55" s="93">
        <f>ROUND(SUM(AV55:AW55),2)</f>
        <v>0</v>
      </c>
      <c r="AU55" s="94">
        <f>'SO-101 - Polní cesta C1 -...'!P88</f>
        <v>0</v>
      </c>
      <c r="AV55" s="93">
        <f>'SO-101 - Polní cesta C1 -...'!J33</f>
        <v>0</v>
      </c>
      <c r="AW55" s="93">
        <f>'SO-101 - Polní cesta C1 -...'!J34</f>
        <v>0</v>
      </c>
      <c r="AX55" s="93">
        <f>'SO-101 - Polní cesta C1 -...'!J35</f>
        <v>0</v>
      </c>
      <c r="AY55" s="93">
        <f>'SO-101 - Polní cesta C1 -...'!J36</f>
        <v>0</v>
      </c>
      <c r="AZ55" s="93">
        <f>'SO-101 - Polní cesta C1 -...'!F33</f>
        <v>0</v>
      </c>
      <c r="BA55" s="93">
        <f>'SO-101 - Polní cesta C1 -...'!F34</f>
        <v>0</v>
      </c>
      <c r="BB55" s="93">
        <f>'SO-101 - Polní cesta C1 -...'!F35</f>
        <v>0</v>
      </c>
      <c r="BC55" s="93">
        <f>'SO-101 - Polní cesta C1 -...'!F36</f>
        <v>0</v>
      </c>
      <c r="BD55" s="95">
        <f>'SO-101 - Polní cesta C1 -...'!F37</f>
        <v>0</v>
      </c>
      <c r="BT55" s="96" t="s">
        <v>79</v>
      </c>
      <c r="BV55" s="96" t="s">
        <v>73</v>
      </c>
      <c r="BW55" s="96" t="s">
        <v>80</v>
      </c>
      <c r="BX55" s="96" t="s">
        <v>5</v>
      </c>
      <c r="CL55" s="96" t="s">
        <v>81</v>
      </c>
      <c r="CM55" s="96" t="s">
        <v>82</v>
      </c>
    </row>
    <row r="56" spans="1:91" s="7" customFormat="1" ht="24.75" customHeight="1">
      <c r="A56" s="86" t="s">
        <v>75</v>
      </c>
      <c r="B56" s="87"/>
      <c r="C56" s="88"/>
      <c r="D56" s="342" t="s">
        <v>83</v>
      </c>
      <c r="E56" s="342"/>
      <c r="F56" s="342"/>
      <c r="G56" s="342"/>
      <c r="H56" s="342"/>
      <c r="I56" s="89"/>
      <c r="J56" s="342" t="s">
        <v>84</v>
      </c>
      <c r="K56" s="342"/>
      <c r="L56" s="342"/>
      <c r="M56" s="342"/>
      <c r="N56" s="342"/>
      <c r="O56" s="342"/>
      <c r="P56" s="342"/>
      <c r="Q56" s="342"/>
      <c r="R56" s="342"/>
      <c r="S56" s="342"/>
      <c r="T56" s="342"/>
      <c r="U56" s="342"/>
      <c r="V56" s="342"/>
      <c r="W56" s="342"/>
      <c r="X56" s="342"/>
      <c r="Y56" s="342"/>
      <c r="Z56" s="342"/>
      <c r="AA56" s="342"/>
      <c r="AB56" s="342"/>
      <c r="AC56" s="342"/>
      <c r="AD56" s="342"/>
      <c r="AE56" s="342"/>
      <c r="AF56" s="342"/>
      <c r="AG56" s="340">
        <f>'SO-102 - Polní cesta C1 -...'!J30</f>
        <v>0</v>
      </c>
      <c r="AH56" s="341"/>
      <c r="AI56" s="341"/>
      <c r="AJ56" s="341"/>
      <c r="AK56" s="341"/>
      <c r="AL56" s="341"/>
      <c r="AM56" s="341"/>
      <c r="AN56" s="340">
        <f>SUM(AG56,AT56)</f>
        <v>0</v>
      </c>
      <c r="AO56" s="341"/>
      <c r="AP56" s="341"/>
      <c r="AQ56" s="90" t="s">
        <v>78</v>
      </c>
      <c r="AR56" s="91"/>
      <c r="AS56" s="92">
        <v>0</v>
      </c>
      <c r="AT56" s="93">
        <f>ROUND(SUM(AV56:AW56),2)</f>
        <v>0</v>
      </c>
      <c r="AU56" s="94">
        <f>'SO-102 - Polní cesta C1 -...'!P84</f>
        <v>0</v>
      </c>
      <c r="AV56" s="93">
        <f>'SO-102 - Polní cesta C1 -...'!J33</f>
        <v>0</v>
      </c>
      <c r="AW56" s="93">
        <f>'SO-102 - Polní cesta C1 -...'!J34</f>
        <v>0</v>
      </c>
      <c r="AX56" s="93">
        <f>'SO-102 - Polní cesta C1 -...'!J35</f>
        <v>0</v>
      </c>
      <c r="AY56" s="93">
        <f>'SO-102 - Polní cesta C1 -...'!J36</f>
        <v>0</v>
      </c>
      <c r="AZ56" s="93">
        <f>'SO-102 - Polní cesta C1 -...'!F33</f>
        <v>0</v>
      </c>
      <c r="BA56" s="93">
        <f>'SO-102 - Polní cesta C1 -...'!F34</f>
        <v>0</v>
      </c>
      <c r="BB56" s="93">
        <f>'SO-102 - Polní cesta C1 -...'!F35</f>
        <v>0</v>
      </c>
      <c r="BC56" s="93">
        <f>'SO-102 - Polní cesta C1 -...'!F36</f>
        <v>0</v>
      </c>
      <c r="BD56" s="95">
        <f>'SO-102 - Polní cesta C1 -...'!F37</f>
        <v>0</v>
      </c>
      <c r="BT56" s="96" t="s">
        <v>79</v>
      </c>
      <c r="BV56" s="96" t="s">
        <v>73</v>
      </c>
      <c r="BW56" s="96" t="s">
        <v>85</v>
      </c>
      <c r="BX56" s="96" t="s">
        <v>5</v>
      </c>
      <c r="CL56" s="96" t="s">
        <v>81</v>
      </c>
      <c r="CM56" s="96" t="s">
        <v>82</v>
      </c>
    </row>
    <row r="57" spans="1:91" s="7" customFormat="1" ht="16.5" customHeight="1">
      <c r="A57" s="86" t="s">
        <v>75</v>
      </c>
      <c r="B57" s="87"/>
      <c r="C57" s="88"/>
      <c r="D57" s="342" t="s">
        <v>86</v>
      </c>
      <c r="E57" s="342"/>
      <c r="F57" s="342"/>
      <c r="G57" s="342"/>
      <c r="H57" s="342"/>
      <c r="I57" s="89"/>
      <c r="J57" s="342" t="s">
        <v>87</v>
      </c>
      <c r="K57" s="342"/>
      <c r="L57" s="342"/>
      <c r="M57" s="342"/>
      <c r="N57" s="342"/>
      <c r="O57" s="342"/>
      <c r="P57" s="342"/>
      <c r="Q57" s="342"/>
      <c r="R57" s="342"/>
      <c r="S57" s="342"/>
      <c r="T57" s="342"/>
      <c r="U57" s="342"/>
      <c r="V57" s="342"/>
      <c r="W57" s="342"/>
      <c r="X57" s="342"/>
      <c r="Y57" s="342"/>
      <c r="Z57" s="342"/>
      <c r="AA57" s="342"/>
      <c r="AB57" s="342"/>
      <c r="AC57" s="342"/>
      <c r="AD57" s="342"/>
      <c r="AE57" s="342"/>
      <c r="AF57" s="342"/>
      <c r="AG57" s="340">
        <f>'VON - Vedlejší a ostatní ...'!J30</f>
        <v>0</v>
      </c>
      <c r="AH57" s="341"/>
      <c r="AI57" s="341"/>
      <c r="AJ57" s="341"/>
      <c r="AK57" s="341"/>
      <c r="AL57" s="341"/>
      <c r="AM57" s="341"/>
      <c r="AN57" s="340">
        <f>SUM(AG57,AT57)</f>
        <v>0</v>
      </c>
      <c r="AO57" s="341"/>
      <c r="AP57" s="341"/>
      <c r="AQ57" s="90" t="s">
        <v>86</v>
      </c>
      <c r="AR57" s="91"/>
      <c r="AS57" s="97">
        <v>0</v>
      </c>
      <c r="AT57" s="98">
        <f>ROUND(SUM(AV57:AW57),2)</f>
        <v>0</v>
      </c>
      <c r="AU57" s="99">
        <f>'VON - Vedlejší a ostatní ...'!P82</f>
        <v>0</v>
      </c>
      <c r="AV57" s="98">
        <f>'VON - Vedlejší a ostatní ...'!J33</f>
        <v>0</v>
      </c>
      <c r="AW57" s="98">
        <f>'VON - Vedlejší a ostatní ...'!J34</f>
        <v>0</v>
      </c>
      <c r="AX57" s="98">
        <f>'VON - Vedlejší a ostatní ...'!J35</f>
        <v>0</v>
      </c>
      <c r="AY57" s="98">
        <f>'VON - Vedlejší a ostatní ...'!J36</f>
        <v>0</v>
      </c>
      <c r="AZ57" s="98">
        <f>'VON - Vedlejší a ostatní ...'!F33</f>
        <v>0</v>
      </c>
      <c r="BA57" s="98">
        <f>'VON - Vedlejší a ostatní ...'!F34</f>
        <v>0</v>
      </c>
      <c r="BB57" s="98">
        <f>'VON - Vedlejší a ostatní ...'!F35</f>
        <v>0</v>
      </c>
      <c r="BC57" s="98">
        <f>'VON - Vedlejší a ostatní ...'!F36</f>
        <v>0</v>
      </c>
      <c r="BD57" s="100">
        <f>'VON - Vedlejší a ostatní ...'!F37</f>
        <v>0</v>
      </c>
      <c r="BT57" s="96" t="s">
        <v>79</v>
      </c>
      <c r="BV57" s="96" t="s">
        <v>73</v>
      </c>
      <c r="BW57" s="96" t="s">
        <v>88</v>
      </c>
      <c r="BX57" s="96" t="s">
        <v>5</v>
      </c>
      <c r="CL57" s="96" t="s">
        <v>19</v>
      </c>
      <c r="CM57" s="96" t="s">
        <v>82</v>
      </c>
    </row>
    <row r="58" spans="1:91" s="2" customFormat="1" ht="30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36"/>
      <c r="AP58" s="36"/>
      <c r="AQ58" s="36"/>
      <c r="AR58" s="39"/>
      <c r="AS58" s="34"/>
      <c r="AT58" s="34"/>
      <c r="AU58" s="34"/>
      <c r="AV58" s="34"/>
      <c r="AW58" s="34"/>
      <c r="AX58" s="34"/>
      <c r="AY58" s="34"/>
      <c r="AZ58" s="34"/>
      <c r="BA58" s="34"/>
      <c r="BB58" s="34"/>
      <c r="BC58" s="34"/>
      <c r="BD58" s="34"/>
      <c r="BE58" s="34"/>
    </row>
    <row r="59" spans="1:91" s="2" customFormat="1" ht="6.95" customHeight="1">
      <c r="A59" s="34"/>
      <c r="B59" s="47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39"/>
      <c r="AS59" s="34"/>
      <c r="AT59" s="34"/>
      <c r="AU59" s="34"/>
      <c r="AV59" s="34"/>
      <c r="AW59" s="34"/>
      <c r="AX59" s="34"/>
      <c r="AY59" s="34"/>
      <c r="AZ59" s="34"/>
      <c r="BA59" s="34"/>
      <c r="BB59" s="34"/>
      <c r="BC59" s="34"/>
      <c r="BD59" s="34"/>
      <c r="BE59" s="34"/>
    </row>
  </sheetData>
  <sheetProtection algorithmName="SHA-512" hashValue="WD5L9YXX7WkwpAUvxkK/bHpyfFYgCFJz7DH6GWOaTW5aqDAG+80fLH1mcSQsBSDGv5fEO0dK3U9QFNUtZZ0OSg==" saltValue="qUogM5IwsdnEMr1XK/IYDjrhzHoy763vKjVkofpJJlYnVtK87vxex6pUb0N+YxcIc3HmH3CW9hR5kI0MyG5C3g==" spinCount="100000" sheet="1" objects="1" scenarios="1" formatColumns="0" formatRows="0"/>
  <mergeCells count="50">
    <mergeCell ref="AR2:BE2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SO-101 - Polní cesta C1 -...'!C2" display="/"/>
    <hyperlink ref="A56" location="'SO-102 - Polní cesta C1 -...'!C2" display="/"/>
    <hyperlink ref="A57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39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5"/>
      <c r="M2" s="345"/>
      <c r="N2" s="345"/>
      <c r="O2" s="345"/>
      <c r="P2" s="345"/>
      <c r="Q2" s="345"/>
      <c r="R2" s="345"/>
      <c r="S2" s="345"/>
      <c r="T2" s="345"/>
      <c r="U2" s="345"/>
      <c r="V2" s="345"/>
      <c r="AT2" s="17" t="s">
        <v>80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82</v>
      </c>
    </row>
    <row r="4" spans="1:46" s="1" customFormat="1" ht="24.95" customHeight="1">
      <c r="B4" s="20"/>
      <c r="D4" s="103" t="s">
        <v>89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46" t="str">
        <f>'Rekapitulace stavby'!K6</f>
        <v>Polní cesta C1 v k.ú. Dětřichov u Moravské Třebové</v>
      </c>
      <c r="F7" s="347"/>
      <c r="G7" s="347"/>
      <c r="H7" s="347"/>
      <c r="L7" s="20"/>
    </row>
    <row r="8" spans="1:46" s="2" customFormat="1" ht="12" customHeight="1">
      <c r="A8" s="34"/>
      <c r="B8" s="39"/>
      <c r="C8" s="34"/>
      <c r="D8" s="105" t="s">
        <v>90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48" t="s">
        <v>91</v>
      </c>
      <c r="F9" s="349"/>
      <c r="G9" s="349"/>
      <c r="H9" s="349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81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 t="str">
        <f>'Rekapitulace stavby'!AN8</f>
        <v>17. 4. 2024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19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27</v>
      </c>
      <c r="F15" s="34"/>
      <c r="G15" s="34"/>
      <c r="H15" s="34"/>
      <c r="I15" s="105" t="s">
        <v>28</v>
      </c>
      <c r="J15" s="107" t="s">
        <v>19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29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50" t="str">
        <f>'Rekapitulace stavby'!E14</f>
        <v>Vyplň údaj</v>
      </c>
      <c r="F18" s="351"/>
      <c r="G18" s="351"/>
      <c r="H18" s="351"/>
      <c r="I18" s="105" t="s">
        <v>28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31</v>
      </c>
      <c r="E20" s="34"/>
      <c r="F20" s="34"/>
      <c r="G20" s="34"/>
      <c r="H20" s="34"/>
      <c r="I20" s="105" t="s">
        <v>26</v>
      </c>
      <c r="J20" s="107" t="s">
        <v>19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">
        <v>32</v>
      </c>
      <c r="F21" s="34"/>
      <c r="G21" s="34"/>
      <c r="H21" s="34"/>
      <c r="I21" s="105" t="s">
        <v>28</v>
      </c>
      <c r="J21" s="107" t="s">
        <v>19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34</v>
      </c>
      <c r="E23" s="34"/>
      <c r="F23" s="34"/>
      <c r="G23" s="34"/>
      <c r="H23" s="34"/>
      <c r="I23" s="105" t="s">
        <v>26</v>
      </c>
      <c r="J23" s="107" t="str">
        <f>IF('Rekapitulace stavby'!AN19="","",'Rekapitulace stavby'!AN19)</f>
        <v/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tr">
        <f>IF('Rekapitulace stavby'!E20="","",'Rekapitulace stavby'!E20)</f>
        <v xml:space="preserve"> </v>
      </c>
      <c r="F24" s="34"/>
      <c r="G24" s="34"/>
      <c r="H24" s="34"/>
      <c r="I24" s="105" t="s">
        <v>28</v>
      </c>
      <c r="J24" s="107" t="str">
        <f>IF('Rekapitulace stavby'!AN20="","",'Rekapitulace stavby'!AN20)</f>
        <v/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35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352" t="s">
        <v>19</v>
      </c>
      <c r="F27" s="352"/>
      <c r="G27" s="352"/>
      <c r="H27" s="352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37</v>
      </c>
      <c r="E30" s="34"/>
      <c r="F30" s="34"/>
      <c r="G30" s="34"/>
      <c r="H30" s="34"/>
      <c r="I30" s="34"/>
      <c r="J30" s="114">
        <f>ROUND(J88,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39</v>
      </c>
      <c r="G32" s="34"/>
      <c r="H32" s="34"/>
      <c r="I32" s="115" t="s">
        <v>38</v>
      </c>
      <c r="J32" s="115" t="s">
        <v>40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41</v>
      </c>
      <c r="E33" s="105" t="s">
        <v>42</v>
      </c>
      <c r="F33" s="117">
        <f>ROUND((SUM(BE88:BE393)),  2)</f>
        <v>0</v>
      </c>
      <c r="G33" s="34"/>
      <c r="H33" s="34"/>
      <c r="I33" s="118">
        <v>0.21</v>
      </c>
      <c r="J33" s="117">
        <f>ROUND(((SUM(BE88:BE393))*I33),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43</v>
      </c>
      <c r="F34" s="117">
        <f>ROUND((SUM(BF88:BF393)),  2)</f>
        <v>0</v>
      </c>
      <c r="G34" s="34"/>
      <c r="H34" s="34"/>
      <c r="I34" s="118">
        <v>0.12</v>
      </c>
      <c r="J34" s="117">
        <f>ROUND(((SUM(BF88:BF393))*I34),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44</v>
      </c>
      <c r="F35" s="117">
        <f>ROUND((SUM(BG88:BG393)),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45</v>
      </c>
      <c r="F36" s="117">
        <f>ROUND((SUM(BH88:BH393)),  2)</f>
        <v>0</v>
      </c>
      <c r="G36" s="34"/>
      <c r="H36" s="34"/>
      <c r="I36" s="118">
        <v>0.12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46</v>
      </c>
      <c r="F37" s="117">
        <f>ROUND((SUM(BI88:BI393)),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47</v>
      </c>
      <c r="E39" s="121"/>
      <c r="F39" s="121"/>
      <c r="G39" s="122" t="s">
        <v>48</v>
      </c>
      <c r="H39" s="123" t="s">
        <v>49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92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53" t="str">
        <f>E7</f>
        <v>Polní cesta C1 v k.ú. Dětřichov u Moravské Třebové</v>
      </c>
      <c r="F48" s="354"/>
      <c r="G48" s="354"/>
      <c r="H48" s="354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90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25" t="str">
        <f>E9</f>
        <v>SO-101 - Polní cesta C1 - 1. část KM 0,046 65-0,246 90</v>
      </c>
      <c r="F50" s="355"/>
      <c r="G50" s="355"/>
      <c r="H50" s="355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29" t="s">
        <v>23</v>
      </c>
      <c r="J52" s="59" t="str">
        <f>IF(J12="","",J12)</f>
        <v>17. 4. 2024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5.7" customHeight="1">
      <c r="A54" s="34"/>
      <c r="B54" s="35"/>
      <c r="C54" s="29" t="s">
        <v>25</v>
      </c>
      <c r="D54" s="36"/>
      <c r="E54" s="36"/>
      <c r="F54" s="27" t="str">
        <f>E15</f>
        <v>Obec Dětřichov u Moravské Třebové</v>
      </c>
      <c r="G54" s="36"/>
      <c r="H54" s="36"/>
      <c r="I54" s="29" t="s">
        <v>31</v>
      </c>
      <c r="J54" s="32" t="str">
        <f>E21</f>
        <v>Agroprojekce Litomyšl, s.r.o.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29" t="s">
        <v>34</v>
      </c>
      <c r="J55" s="32" t="str">
        <f>E24</f>
        <v xml:space="preserve"> 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93</v>
      </c>
      <c r="D57" s="131"/>
      <c r="E57" s="131"/>
      <c r="F57" s="131"/>
      <c r="G57" s="131"/>
      <c r="H57" s="131"/>
      <c r="I57" s="131"/>
      <c r="J57" s="132" t="s">
        <v>94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69</v>
      </c>
      <c r="D59" s="36"/>
      <c r="E59" s="36"/>
      <c r="F59" s="36"/>
      <c r="G59" s="36"/>
      <c r="H59" s="36"/>
      <c r="I59" s="36"/>
      <c r="J59" s="77">
        <f>J88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95</v>
      </c>
    </row>
    <row r="60" spans="1:47" s="9" customFormat="1" ht="24.95" customHeight="1">
      <c r="B60" s="134"/>
      <c r="C60" s="135"/>
      <c r="D60" s="136" t="s">
        <v>96</v>
      </c>
      <c r="E60" s="137"/>
      <c r="F60" s="137"/>
      <c r="G60" s="137"/>
      <c r="H60" s="137"/>
      <c r="I60" s="137"/>
      <c r="J60" s="138">
        <f>J89</f>
        <v>0</v>
      </c>
      <c r="K60" s="135"/>
      <c r="L60" s="139"/>
    </row>
    <row r="61" spans="1:47" s="10" customFormat="1" ht="19.899999999999999" customHeight="1">
      <c r="B61" s="140"/>
      <c r="C61" s="141"/>
      <c r="D61" s="142" t="s">
        <v>97</v>
      </c>
      <c r="E61" s="143"/>
      <c r="F61" s="143"/>
      <c r="G61" s="143"/>
      <c r="H61" s="143"/>
      <c r="I61" s="143"/>
      <c r="J61" s="144">
        <f>J90</f>
        <v>0</v>
      </c>
      <c r="K61" s="141"/>
      <c r="L61" s="145"/>
    </row>
    <row r="62" spans="1:47" s="10" customFormat="1" ht="19.899999999999999" customHeight="1">
      <c r="B62" s="140"/>
      <c r="C62" s="141"/>
      <c r="D62" s="142" t="s">
        <v>98</v>
      </c>
      <c r="E62" s="143"/>
      <c r="F62" s="143"/>
      <c r="G62" s="143"/>
      <c r="H62" s="143"/>
      <c r="I62" s="143"/>
      <c r="J62" s="144">
        <f>J189</f>
        <v>0</v>
      </c>
      <c r="K62" s="141"/>
      <c r="L62" s="145"/>
    </row>
    <row r="63" spans="1:47" s="10" customFormat="1" ht="19.899999999999999" customHeight="1">
      <c r="B63" s="140"/>
      <c r="C63" s="141"/>
      <c r="D63" s="142" t="s">
        <v>99</v>
      </c>
      <c r="E63" s="143"/>
      <c r="F63" s="143"/>
      <c r="G63" s="143"/>
      <c r="H63" s="143"/>
      <c r="I63" s="143"/>
      <c r="J63" s="144">
        <f>J225</f>
        <v>0</v>
      </c>
      <c r="K63" s="141"/>
      <c r="L63" s="145"/>
    </row>
    <row r="64" spans="1:47" s="10" customFormat="1" ht="19.899999999999999" customHeight="1">
      <c r="B64" s="140"/>
      <c r="C64" s="141"/>
      <c r="D64" s="142" t="s">
        <v>100</v>
      </c>
      <c r="E64" s="143"/>
      <c r="F64" s="143"/>
      <c r="G64" s="143"/>
      <c r="H64" s="143"/>
      <c r="I64" s="143"/>
      <c r="J64" s="144">
        <f>J266</f>
        <v>0</v>
      </c>
      <c r="K64" s="141"/>
      <c r="L64" s="145"/>
    </row>
    <row r="65" spans="1:31" s="10" customFormat="1" ht="19.899999999999999" customHeight="1">
      <c r="B65" s="140"/>
      <c r="C65" s="141"/>
      <c r="D65" s="142" t="s">
        <v>101</v>
      </c>
      <c r="E65" s="143"/>
      <c r="F65" s="143"/>
      <c r="G65" s="143"/>
      <c r="H65" s="143"/>
      <c r="I65" s="143"/>
      <c r="J65" s="144">
        <f>J314</f>
        <v>0</v>
      </c>
      <c r="K65" s="141"/>
      <c r="L65" s="145"/>
    </row>
    <row r="66" spans="1:31" s="10" customFormat="1" ht="19.899999999999999" customHeight="1">
      <c r="B66" s="140"/>
      <c r="C66" s="141"/>
      <c r="D66" s="142" t="s">
        <v>102</v>
      </c>
      <c r="E66" s="143"/>
      <c r="F66" s="143"/>
      <c r="G66" s="143"/>
      <c r="H66" s="143"/>
      <c r="I66" s="143"/>
      <c r="J66" s="144">
        <f>J337</f>
        <v>0</v>
      </c>
      <c r="K66" s="141"/>
      <c r="L66" s="145"/>
    </row>
    <row r="67" spans="1:31" s="10" customFormat="1" ht="19.899999999999999" customHeight="1">
      <c r="B67" s="140"/>
      <c r="C67" s="141"/>
      <c r="D67" s="142" t="s">
        <v>103</v>
      </c>
      <c r="E67" s="143"/>
      <c r="F67" s="143"/>
      <c r="G67" s="143"/>
      <c r="H67" s="143"/>
      <c r="I67" s="143"/>
      <c r="J67" s="144">
        <f>J361</f>
        <v>0</v>
      </c>
      <c r="K67" s="141"/>
      <c r="L67" s="145"/>
    </row>
    <row r="68" spans="1:31" s="10" customFormat="1" ht="19.899999999999999" customHeight="1">
      <c r="B68" s="140"/>
      <c r="C68" s="141"/>
      <c r="D68" s="142" t="s">
        <v>104</v>
      </c>
      <c r="E68" s="143"/>
      <c r="F68" s="143"/>
      <c r="G68" s="143"/>
      <c r="H68" s="143"/>
      <c r="I68" s="143"/>
      <c r="J68" s="144">
        <f>J390</f>
        <v>0</v>
      </c>
      <c r="K68" s="141"/>
      <c r="L68" s="145"/>
    </row>
    <row r="69" spans="1:31" s="2" customFormat="1" ht="21.75" customHeight="1">
      <c r="A69" s="34"/>
      <c r="B69" s="35"/>
      <c r="C69" s="36"/>
      <c r="D69" s="36"/>
      <c r="E69" s="36"/>
      <c r="F69" s="36"/>
      <c r="G69" s="36"/>
      <c r="H69" s="36"/>
      <c r="I69" s="36"/>
      <c r="J69" s="36"/>
      <c r="K69" s="36"/>
      <c r="L69" s="10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6.95" customHeight="1">
      <c r="A70" s="34"/>
      <c r="B70" s="47"/>
      <c r="C70" s="48"/>
      <c r="D70" s="48"/>
      <c r="E70" s="48"/>
      <c r="F70" s="48"/>
      <c r="G70" s="48"/>
      <c r="H70" s="48"/>
      <c r="I70" s="48"/>
      <c r="J70" s="48"/>
      <c r="K70" s="48"/>
      <c r="L70" s="10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4" spans="1:31" s="2" customFormat="1" ht="6.95" customHeight="1">
      <c r="A74" s="34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24.95" customHeight="1">
      <c r="A75" s="34"/>
      <c r="B75" s="35"/>
      <c r="C75" s="23" t="s">
        <v>105</v>
      </c>
      <c r="D75" s="36"/>
      <c r="E75" s="36"/>
      <c r="F75" s="36"/>
      <c r="G75" s="36"/>
      <c r="H75" s="36"/>
      <c r="I75" s="36"/>
      <c r="J75" s="36"/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6.95" customHeigh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2" customHeight="1">
      <c r="A77" s="34"/>
      <c r="B77" s="35"/>
      <c r="C77" s="29" t="s">
        <v>16</v>
      </c>
      <c r="D77" s="36"/>
      <c r="E77" s="36"/>
      <c r="F77" s="36"/>
      <c r="G77" s="36"/>
      <c r="H77" s="36"/>
      <c r="I77" s="36"/>
      <c r="J77" s="36"/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6.5" customHeight="1">
      <c r="A78" s="34"/>
      <c r="B78" s="35"/>
      <c r="C78" s="36"/>
      <c r="D78" s="36"/>
      <c r="E78" s="353" t="str">
        <f>E7</f>
        <v>Polní cesta C1 v k.ú. Dětřichov u Moravské Třebové</v>
      </c>
      <c r="F78" s="354"/>
      <c r="G78" s="354"/>
      <c r="H78" s="354"/>
      <c r="I78" s="36"/>
      <c r="J78" s="36"/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>
      <c r="A79" s="34"/>
      <c r="B79" s="35"/>
      <c r="C79" s="29" t="s">
        <v>90</v>
      </c>
      <c r="D79" s="36"/>
      <c r="E79" s="36"/>
      <c r="F79" s="36"/>
      <c r="G79" s="36"/>
      <c r="H79" s="36"/>
      <c r="I79" s="36"/>
      <c r="J79" s="36"/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6.5" customHeight="1">
      <c r="A80" s="34"/>
      <c r="B80" s="35"/>
      <c r="C80" s="36"/>
      <c r="D80" s="36"/>
      <c r="E80" s="325" t="str">
        <f>E9</f>
        <v>SO-101 - Polní cesta C1 - 1. část KM 0,046 65-0,246 90</v>
      </c>
      <c r="F80" s="355"/>
      <c r="G80" s="355"/>
      <c r="H80" s="355"/>
      <c r="I80" s="36"/>
      <c r="J80" s="36"/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6.95" customHeight="1">
      <c r="A81" s="34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10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2" customHeight="1">
      <c r="A82" s="34"/>
      <c r="B82" s="35"/>
      <c r="C82" s="29" t="s">
        <v>21</v>
      </c>
      <c r="D82" s="36"/>
      <c r="E82" s="36"/>
      <c r="F82" s="27" t="str">
        <f>F12</f>
        <v xml:space="preserve"> </v>
      </c>
      <c r="G82" s="36"/>
      <c r="H82" s="36"/>
      <c r="I82" s="29" t="s">
        <v>23</v>
      </c>
      <c r="J82" s="59" t="str">
        <f>IF(J12="","",J12)</f>
        <v>17. 4. 2024</v>
      </c>
      <c r="K82" s="36"/>
      <c r="L82" s="10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10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25.7" customHeight="1">
      <c r="A84" s="34"/>
      <c r="B84" s="35"/>
      <c r="C84" s="29" t="s">
        <v>25</v>
      </c>
      <c r="D84" s="36"/>
      <c r="E84" s="36"/>
      <c r="F84" s="27" t="str">
        <f>E15</f>
        <v>Obec Dětřichov u Moravské Třebové</v>
      </c>
      <c r="G84" s="36"/>
      <c r="H84" s="36"/>
      <c r="I84" s="29" t="s">
        <v>31</v>
      </c>
      <c r="J84" s="32" t="str">
        <f>E21</f>
        <v>Agroprojekce Litomyšl, s.r.o.</v>
      </c>
      <c r="K84" s="36"/>
      <c r="L84" s="10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5.2" customHeight="1">
      <c r="A85" s="34"/>
      <c r="B85" s="35"/>
      <c r="C85" s="29" t="s">
        <v>29</v>
      </c>
      <c r="D85" s="36"/>
      <c r="E85" s="36"/>
      <c r="F85" s="27" t="str">
        <f>IF(E18="","",E18)</f>
        <v>Vyplň údaj</v>
      </c>
      <c r="G85" s="36"/>
      <c r="H85" s="36"/>
      <c r="I85" s="29" t="s">
        <v>34</v>
      </c>
      <c r="J85" s="32" t="str">
        <f>E24</f>
        <v xml:space="preserve"> </v>
      </c>
      <c r="K85" s="36"/>
      <c r="L85" s="10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10.3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10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11" customFormat="1" ht="29.25" customHeight="1">
      <c r="A87" s="146"/>
      <c r="B87" s="147"/>
      <c r="C87" s="148" t="s">
        <v>106</v>
      </c>
      <c r="D87" s="149" t="s">
        <v>56</v>
      </c>
      <c r="E87" s="149" t="s">
        <v>52</v>
      </c>
      <c r="F87" s="149" t="s">
        <v>53</v>
      </c>
      <c r="G87" s="149" t="s">
        <v>107</v>
      </c>
      <c r="H87" s="149" t="s">
        <v>108</v>
      </c>
      <c r="I87" s="149" t="s">
        <v>109</v>
      </c>
      <c r="J87" s="149" t="s">
        <v>94</v>
      </c>
      <c r="K87" s="150" t="s">
        <v>110</v>
      </c>
      <c r="L87" s="151"/>
      <c r="M87" s="68" t="s">
        <v>19</v>
      </c>
      <c r="N87" s="69" t="s">
        <v>41</v>
      </c>
      <c r="O87" s="69" t="s">
        <v>111</v>
      </c>
      <c r="P87" s="69" t="s">
        <v>112</v>
      </c>
      <c r="Q87" s="69" t="s">
        <v>113</v>
      </c>
      <c r="R87" s="69" t="s">
        <v>114</v>
      </c>
      <c r="S87" s="69" t="s">
        <v>115</v>
      </c>
      <c r="T87" s="70" t="s">
        <v>116</v>
      </c>
      <c r="U87" s="146"/>
      <c r="V87" s="146"/>
      <c r="W87" s="146"/>
      <c r="X87" s="146"/>
      <c r="Y87" s="146"/>
      <c r="Z87" s="146"/>
      <c r="AA87" s="146"/>
      <c r="AB87" s="146"/>
      <c r="AC87" s="146"/>
      <c r="AD87" s="146"/>
      <c r="AE87" s="146"/>
    </row>
    <row r="88" spans="1:65" s="2" customFormat="1" ht="22.9" customHeight="1">
      <c r="A88" s="34"/>
      <c r="B88" s="35"/>
      <c r="C88" s="75" t="s">
        <v>117</v>
      </c>
      <c r="D88" s="36"/>
      <c r="E88" s="36"/>
      <c r="F88" s="36"/>
      <c r="G88" s="36"/>
      <c r="H88" s="36"/>
      <c r="I88" s="36"/>
      <c r="J88" s="152">
        <f>BK88</f>
        <v>0</v>
      </c>
      <c r="K88" s="36"/>
      <c r="L88" s="39"/>
      <c r="M88" s="71"/>
      <c r="N88" s="153"/>
      <c r="O88" s="72"/>
      <c r="P88" s="154">
        <f>P89</f>
        <v>0</v>
      </c>
      <c r="Q88" s="72"/>
      <c r="R88" s="154">
        <f>R89</f>
        <v>1293.3147911199997</v>
      </c>
      <c r="S88" s="72"/>
      <c r="T88" s="155">
        <f>T89</f>
        <v>374.70000000000005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7" t="s">
        <v>70</v>
      </c>
      <c r="AU88" s="17" t="s">
        <v>95</v>
      </c>
      <c r="BK88" s="156">
        <f>BK89</f>
        <v>0</v>
      </c>
    </row>
    <row r="89" spans="1:65" s="12" customFormat="1" ht="25.9" customHeight="1">
      <c r="B89" s="157"/>
      <c r="C89" s="158"/>
      <c r="D89" s="159" t="s">
        <v>70</v>
      </c>
      <c r="E89" s="160" t="s">
        <v>118</v>
      </c>
      <c r="F89" s="160" t="s">
        <v>119</v>
      </c>
      <c r="G89" s="158"/>
      <c r="H89" s="158"/>
      <c r="I89" s="161"/>
      <c r="J89" s="162">
        <f>BK89</f>
        <v>0</v>
      </c>
      <c r="K89" s="158"/>
      <c r="L89" s="163"/>
      <c r="M89" s="164"/>
      <c r="N89" s="165"/>
      <c r="O89" s="165"/>
      <c r="P89" s="166">
        <f>P90+P189+P225+P266+P314+P337+P361+P390</f>
        <v>0</v>
      </c>
      <c r="Q89" s="165"/>
      <c r="R89" s="166">
        <f>R90+R189+R225+R266+R314+R337+R361+R390</f>
        <v>1293.3147911199997</v>
      </c>
      <c r="S89" s="165"/>
      <c r="T89" s="167">
        <f>T90+T189+T225+T266+T314+T337+T361+T390</f>
        <v>374.70000000000005</v>
      </c>
      <c r="AR89" s="168" t="s">
        <v>79</v>
      </c>
      <c r="AT89" s="169" t="s">
        <v>70</v>
      </c>
      <c r="AU89" s="169" t="s">
        <v>71</v>
      </c>
      <c r="AY89" s="168" t="s">
        <v>120</v>
      </c>
      <c r="BK89" s="170">
        <f>BK90+BK189+BK225+BK266+BK314+BK337+BK361+BK390</f>
        <v>0</v>
      </c>
    </row>
    <row r="90" spans="1:65" s="12" customFormat="1" ht="22.9" customHeight="1">
      <c r="B90" s="157"/>
      <c r="C90" s="158"/>
      <c r="D90" s="159" t="s">
        <v>70</v>
      </c>
      <c r="E90" s="171" t="s">
        <v>79</v>
      </c>
      <c r="F90" s="171" t="s">
        <v>121</v>
      </c>
      <c r="G90" s="158"/>
      <c r="H90" s="158"/>
      <c r="I90" s="161"/>
      <c r="J90" s="172">
        <f>BK90</f>
        <v>0</v>
      </c>
      <c r="K90" s="158"/>
      <c r="L90" s="163"/>
      <c r="M90" s="164"/>
      <c r="N90" s="165"/>
      <c r="O90" s="165"/>
      <c r="P90" s="166">
        <f>SUM(P91:P188)</f>
        <v>0</v>
      </c>
      <c r="Q90" s="165"/>
      <c r="R90" s="166">
        <f>SUM(R91:R188)</f>
        <v>63.034004000000003</v>
      </c>
      <c r="S90" s="165"/>
      <c r="T90" s="167">
        <f>SUM(T91:T188)</f>
        <v>373.37200000000001</v>
      </c>
      <c r="AR90" s="168" t="s">
        <v>79</v>
      </c>
      <c r="AT90" s="169" t="s">
        <v>70</v>
      </c>
      <c r="AU90" s="169" t="s">
        <v>79</v>
      </c>
      <c r="AY90" s="168" t="s">
        <v>120</v>
      </c>
      <c r="BK90" s="170">
        <f>SUM(BK91:BK188)</f>
        <v>0</v>
      </c>
    </row>
    <row r="91" spans="1:65" s="2" customFormat="1" ht="16.5" customHeight="1">
      <c r="A91" s="34"/>
      <c r="B91" s="35"/>
      <c r="C91" s="173" t="s">
        <v>79</v>
      </c>
      <c r="D91" s="173" t="s">
        <v>122</v>
      </c>
      <c r="E91" s="174" t="s">
        <v>123</v>
      </c>
      <c r="F91" s="175" t="s">
        <v>124</v>
      </c>
      <c r="G91" s="176" t="s">
        <v>125</v>
      </c>
      <c r="H91" s="177">
        <v>694</v>
      </c>
      <c r="I91" s="178"/>
      <c r="J91" s="179">
        <f>ROUND(I91*H91,2)</f>
        <v>0</v>
      </c>
      <c r="K91" s="175" t="s">
        <v>126</v>
      </c>
      <c r="L91" s="39"/>
      <c r="M91" s="180" t="s">
        <v>19</v>
      </c>
      <c r="N91" s="181" t="s">
        <v>42</v>
      </c>
      <c r="O91" s="64"/>
      <c r="P91" s="182">
        <f>O91*H91</f>
        <v>0</v>
      </c>
      <c r="Q91" s="182">
        <v>0</v>
      </c>
      <c r="R91" s="182">
        <f>Q91*H91</f>
        <v>0</v>
      </c>
      <c r="S91" s="182">
        <v>0.44</v>
      </c>
      <c r="T91" s="183">
        <f>S91*H91</f>
        <v>305.36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84" t="s">
        <v>127</v>
      </c>
      <c r="AT91" s="184" t="s">
        <v>122</v>
      </c>
      <c r="AU91" s="184" t="s">
        <v>82</v>
      </c>
      <c r="AY91" s="17" t="s">
        <v>120</v>
      </c>
      <c r="BE91" s="185">
        <f>IF(N91="základní",J91,0)</f>
        <v>0</v>
      </c>
      <c r="BF91" s="185">
        <f>IF(N91="snížená",J91,0)</f>
        <v>0</v>
      </c>
      <c r="BG91" s="185">
        <f>IF(N91="zákl. přenesená",J91,0)</f>
        <v>0</v>
      </c>
      <c r="BH91" s="185">
        <f>IF(N91="sníž. přenesená",J91,0)</f>
        <v>0</v>
      </c>
      <c r="BI91" s="185">
        <f>IF(N91="nulová",J91,0)</f>
        <v>0</v>
      </c>
      <c r="BJ91" s="17" t="s">
        <v>79</v>
      </c>
      <c r="BK91" s="185">
        <f>ROUND(I91*H91,2)</f>
        <v>0</v>
      </c>
      <c r="BL91" s="17" t="s">
        <v>127</v>
      </c>
      <c r="BM91" s="184" t="s">
        <v>128</v>
      </c>
    </row>
    <row r="92" spans="1:65" s="2" customFormat="1" ht="19.5">
      <c r="A92" s="34"/>
      <c r="B92" s="35"/>
      <c r="C92" s="36"/>
      <c r="D92" s="186" t="s">
        <v>129</v>
      </c>
      <c r="E92" s="36"/>
      <c r="F92" s="187" t="s">
        <v>130</v>
      </c>
      <c r="G92" s="36"/>
      <c r="H92" s="36"/>
      <c r="I92" s="188"/>
      <c r="J92" s="36"/>
      <c r="K92" s="36"/>
      <c r="L92" s="39"/>
      <c r="M92" s="189"/>
      <c r="N92" s="190"/>
      <c r="O92" s="64"/>
      <c r="P92" s="64"/>
      <c r="Q92" s="64"/>
      <c r="R92" s="64"/>
      <c r="S92" s="64"/>
      <c r="T92" s="65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7" t="s">
        <v>129</v>
      </c>
      <c r="AU92" s="17" t="s">
        <v>82</v>
      </c>
    </row>
    <row r="93" spans="1:65" s="2" customFormat="1" ht="11.25">
      <c r="A93" s="34"/>
      <c r="B93" s="35"/>
      <c r="C93" s="36"/>
      <c r="D93" s="191" t="s">
        <v>131</v>
      </c>
      <c r="E93" s="36"/>
      <c r="F93" s="192" t="s">
        <v>132</v>
      </c>
      <c r="G93" s="36"/>
      <c r="H93" s="36"/>
      <c r="I93" s="188"/>
      <c r="J93" s="36"/>
      <c r="K93" s="36"/>
      <c r="L93" s="39"/>
      <c r="M93" s="189"/>
      <c r="N93" s="190"/>
      <c r="O93" s="64"/>
      <c r="P93" s="64"/>
      <c r="Q93" s="64"/>
      <c r="R93" s="64"/>
      <c r="S93" s="64"/>
      <c r="T93" s="65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7" t="s">
        <v>131</v>
      </c>
      <c r="AU93" s="17" t="s">
        <v>82</v>
      </c>
    </row>
    <row r="94" spans="1:65" s="13" customFormat="1" ht="11.25">
      <c r="B94" s="193"/>
      <c r="C94" s="194"/>
      <c r="D94" s="186" t="s">
        <v>133</v>
      </c>
      <c r="E94" s="195" t="s">
        <v>19</v>
      </c>
      <c r="F94" s="196" t="s">
        <v>134</v>
      </c>
      <c r="G94" s="194"/>
      <c r="H94" s="197">
        <v>694</v>
      </c>
      <c r="I94" s="198"/>
      <c r="J94" s="194"/>
      <c r="K94" s="194"/>
      <c r="L94" s="199"/>
      <c r="M94" s="200"/>
      <c r="N94" s="201"/>
      <c r="O94" s="201"/>
      <c r="P94" s="201"/>
      <c r="Q94" s="201"/>
      <c r="R94" s="201"/>
      <c r="S94" s="201"/>
      <c r="T94" s="202"/>
      <c r="AT94" s="203" t="s">
        <v>133</v>
      </c>
      <c r="AU94" s="203" t="s">
        <v>82</v>
      </c>
      <c r="AV94" s="13" t="s">
        <v>82</v>
      </c>
      <c r="AW94" s="13" t="s">
        <v>33</v>
      </c>
      <c r="AX94" s="13" t="s">
        <v>79</v>
      </c>
      <c r="AY94" s="203" t="s">
        <v>120</v>
      </c>
    </row>
    <row r="95" spans="1:65" s="2" customFormat="1" ht="16.5" customHeight="1">
      <c r="A95" s="34"/>
      <c r="B95" s="35"/>
      <c r="C95" s="173" t="s">
        <v>82</v>
      </c>
      <c r="D95" s="173" t="s">
        <v>122</v>
      </c>
      <c r="E95" s="174" t="s">
        <v>135</v>
      </c>
      <c r="F95" s="175" t="s">
        <v>136</v>
      </c>
      <c r="G95" s="176" t="s">
        <v>125</v>
      </c>
      <c r="H95" s="177">
        <v>694</v>
      </c>
      <c r="I95" s="178"/>
      <c r="J95" s="179">
        <f>ROUND(I95*H95,2)</f>
        <v>0</v>
      </c>
      <c r="K95" s="175" t="s">
        <v>126</v>
      </c>
      <c r="L95" s="39"/>
      <c r="M95" s="180" t="s">
        <v>19</v>
      </c>
      <c r="N95" s="181" t="s">
        <v>42</v>
      </c>
      <c r="O95" s="64"/>
      <c r="P95" s="182">
        <f>O95*H95</f>
        <v>0</v>
      </c>
      <c r="Q95" s="182">
        <v>0</v>
      </c>
      <c r="R95" s="182">
        <f>Q95*H95</f>
        <v>0</v>
      </c>
      <c r="S95" s="182">
        <v>9.8000000000000004E-2</v>
      </c>
      <c r="T95" s="183">
        <f>S95*H95</f>
        <v>68.012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4" t="s">
        <v>127</v>
      </c>
      <c r="AT95" s="184" t="s">
        <v>122</v>
      </c>
      <c r="AU95" s="184" t="s">
        <v>82</v>
      </c>
      <c r="AY95" s="17" t="s">
        <v>120</v>
      </c>
      <c r="BE95" s="185">
        <f>IF(N95="základní",J95,0)</f>
        <v>0</v>
      </c>
      <c r="BF95" s="185">
        <f>IF(N95="snížená",J95,0)</f>
        <v>0</v>
      </c>
      <c r="BG95" s="185">
        <f>IF(N95="zákl. přenesená",J95,0)</f>
        <v>0</v>
      </c>
      <c r="BH95" s="185">
        <f>IF(N95="sníž. přenesená",J95,0)</f>
        <v>0</v>
      </c>
      <c r="BI95" s="185">
        <f>IF(N95="nulová",J95,0)</f>
        <v>0</v>
      </c>
      <c r="BJ95" s="17" t="s">
        <v>79</v>
      </c>
      <c r="BK95" s="185">
        <f>ROUND(I95*H95,2)</f>
        <v>0</v>
      </c>
      <c r="BL95" s="17" t="s">
        <v>127</v>
      </c>
      <c r="BM95" s="184" t="s">
        <v>137</v>
      </c>
    </row>
    <row r="96" spans="1:65" s="2" customFormat="1" ht="19.5">
      <c r="A96" s="34"/>
      <c r="B96" s="35"/>
      <c r="C96" s="36"/>
      <c r="D96" s="186" t="s">
        <v>129</v>
      </c>
      <c r="E96" s="36"/>
      <c r="F96" s="187" t="s">
        <v>138</v>
      </c>
      <c r="G96" s="36"/>
      <c r="H96" s="36"/>
      <c r="I96" s="188"/>
      <c r="J96" s="36"/>
      <c r="K96" s="36"/>
      <c r="L96" s="39"/>
      <c r="M96" s="189"/>
      <c r="N96" s="190"/>
      <c r="O96" s="64"/>
      <c r="P96" s="64"/>
      <c r="Q96" s="64"/>
      <c r="R96" s="64"/>
      <c r="S96" s="64"/>
      <c r="T96" s="65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7" t="s">
        <v>129</v>
      </c>
      <c r="AU96" s="17" t="s">
        <v>82</v>
      </c>
    </row>
    <row r="97" spans="1:65" s="2" customFormat="1" ht="11.25">
      <c r="A97" s="34"/>
      <c r="B97" s="35"/>
      <c r="C97" s="36"/>
      <c r="D97" s="191" t="s">
        <v>131</v>
      </c>
      <c r="E97" s="36"/>
      <c r="F97" s="192" t="s">
        <v>139</v>
      </c>
      <c r="G97" s="36"/>
      <c r="H97" s="36"/>
      <c r="I97" s="188"/>
      <c r="J97" s="36"/>
      <c r="K97" s="36"/>
      <c r="L97" s="39"/>
      <c r="M97" s="189"/>
      <c r="N97" s="190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131</v>
      </c>
      <c r="AU97" s="17" t="s">
        <v>82</v>
      </c>
    </row>
    <row r="98" spans="1:65" s="13" customFormat="1" ht="11.25">
      <c r="B98" s="193"/>
      <c r="C98" s="194"/>
      <c r="D98" s="186" t="s">
        <v>133</v>
      </c>
      <c r="E98" s="195" t="s">
        <v>19</v>
      </c>
      <c r="F98" s="196" t="s">
        <v>134</v>
      </c>
      <c r="G98" s="194"/>
      <c r="H98" s="197">
        <v>694</v>
      </c>
      <c r="I98" s="198"/>
      <c r="J98" s="194"/>
      <c r="K98" s="194"/>
      <c r="L98" s="199"/>
      <c r="M98" s="200"/>
      <c r="N98" s="201"/>
      <c r="O98" s="201"/>
      <c r="P98" s="201"/>
      <c r="Q98" s="201"/>
      <c r="R98" s="201"/>
      <c r="S98" s="201"/>
      <c r="T98" s="202"/>
      <c r="AT98" s="203" t="s">
        <v>133</v>
      </c>
      <c r="AU98" s="203" t="s">
        <v>82</v>
      </c>
      <c r="AV98" s="13" t="s">
        <v>82</v>
      </c>
      <c r="AW98" s="13" t="s">
        <v>33</v>
      </c>
      <c r="AX98" s="13" t="s">
        <v>79</v>
      </c>
      <c r="AY98" s="203" t="s">
        <v>120</v>
      </c>
    </row>
    <row r="99" spans="1:65" s="2" customFormat="1" ht="16.5" customHeight="1">
      <c r="A99" s="34"/>
      <c r="B99" s="35"/>
      <c r="C99" s="173" t="s">
        <v>140</v>
      </c>
      <c r="D99" s="173" t="s">
        <v>122</v>
      </c>
      <c r="E99" s="174" t="s">
        <v>141</v>
      </c>
      <c r="F99" s="175" t="s">
        <v>142</v>
      </c>
      <c r="G99" s="176" t="s">
        <v>125</v>
      </c>
      <c r="H99" s="177">
        <v>970</v>
      </c>
      <c r="I99" s="178"/>
      <c r="J99" s="179">
        <f>ROUND(I99*H99,2)</f>
        <v>0</v>
      </c>
      <c r="K99" s="175" t="s">
        <v>126</v>
      </c>
      <c r="L99" s="39"/>
      <c r="M99" s="180" t="s">
        <v>19</v>
      </c>
      <c r="N99" s="181" t="s">
        <v>42</v>
      </c>
      <c r="O99" s="64"/>
      <c r="P99" s="182">
        <f>O99*H99</f>
        <v>0</v>
      </c>
      <c r="Q99" s="182">
        <v>0</v>
      </c>
      <c r="R99" s="182">
        <f>Q99*H99</f>
        <v>0</v>
      </c>
      <c r="S99" s="182">
        <v>0</v>
      </c>
      <c r="T99" s="183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84" t="s">
        <v>127</v>
      </c>
      <c r="AT99" s="184" t="s">
        <v>122</v>
      </c>
      <c r="AU99" s="184" t="s">
        <v>82</v>
      </c>
      <c r="AY99" s="17" t="s">
        <v>120</v>
      </c>
      <c r="BE99" s="185">
        <f>IF(N99="základní",J99,0)</f>
        <v>0</v>
      </c>
      <c r="BF99" s="185">
        <f>IF(N99="snížená",J99,0)</f>
        <v>0</v>
      </c>
      <c r="BG99" s="185">
        <f>IF(N99="zákl. přenesená",J99,0)</f>
        <v>0</v>
      </c>
      <c r="BH99" s="185">
        <f>IF(N99="sníž. přenesená",J99,0)</f>
        <v>0</v>
      </c>
      <c r="BI99" s="185">
        <f>IF(N99="nulová",J99,0)</f>
        <v>0</v>
      </c>
      <c r="BJ99" s="17" t="s">
        <v>79</v>
      </c>
      <c r="BK99" s="185">
        <f>ROUND(I99*H99,2)</f>
        <v>0</v>
      </c>
      <c r="BL99" s="17" t="s">
        <v>127</v>
      </c>
      <c r="BM99" s="184" t="s">
        <v>143</v>
      </c>
    </row>
    <row r="100" spans="1:65" s="2" customFormat="1" ht="11.25">
      <c r="A100" s="34"/>
      <c r="B100" s="35"/>
      <c r="C100" s="36"/>
      <c r="D100" s="186" t="s">
        <v>129</v>
      </c>
      <c r="E100" s="36"/>
      <c r="F100" s="187" t="s">
        <v>144</v>
      </c>
      <c r="G100" s="36"/>
      <c r="H100" s="36"/>
      <c r="I100" s="188"/>
      <c r="J100" s="36"/>
      <c r="K100" s="36"/>
      <c r="L100" s="39"/>
      <c r="M100" s="189"/>
      <c r="N100" s="190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7" t="s">
        <v>129</v>
      </c>
      <c r="AU100" s="17" t="s">
        <v>82</v>
      </c>
    </row>
    <row r="101" spans="1:65" s="2" customFormat="1" ht="11.25">
      <c r="A101" s="34"/>
      <c r="B101" s="35"/>
      <c r="C101" s="36"/>
      <c r="D101" s="191" t="s">
        <v>131</v>
      </c>
      <c r="E101" s="36"/>
      <c r="F101" s="192" t="s">
        <v>145</v>
      </c>
      <c r="G101" s="36"/>
      <c r="H101" s="36"/>
      <c r="I101" s="188"/>
      <c r="J101" s="36"/>
      <c r="K101" s="36"/>
      <c r="L101" s="39"/>
      <c r="M101" s="189"/>
      <c r="N101" s="190"/>
      <c r="O101" s="64"/>
      <c r="P101" s="64"/>
      <c r="Q101" s="64"/>
      <c r="R101" s="64"/>
      <c r="S101" s="64"/>
      <c r="T101" s="65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7" t="s">
        <v>131</v>
      </c>
      <c r="AU101" s="17" t="s">
        <v>82</v>
      </c>
    </row>
    <row r="102" spans="1:65" s="13" customFormat="1" ht="11.25">
      <c r="B102" s="193"/>
      <c r="C102" s="194"/>
      <c r="D102" s="186" t="s">
        <v>133</v>
      </c>
      <c r="E102" s="195" t="s">
        <v>19</v>
      </c>
      <c r="F102" s="196" t="s">
        <v>146</v>
      </c>
      <c r="G102" s="194"/>
      <c r="H102" s="197">
        <v>970</v>
      </c>
      <c r="I102" s="198"/>
      <c r="J102" s="194"/>
      <c r="K102" s="194"/>
      <c r="L102" s="199"/>
      <c r="M102" s="200"/>
      <c r="N102" s="201"/>
      <c r="O102" s="201"/>
      <c r="P102" s="201"/>
      <c r="Q102" s="201"/>
      <c r="R102" s="201"/>
      <c r="S102" s="201"/>
      <c r="T102" s="202"/>
      <c r="AT102" s="203" t="s">
        <v>133</v>
      </c>
      <c r="AU102" s="203" t="s">
        <v>82</v>
      </c>
      <c r="AV102" s="13" t="s">
        <v>82</v>
      </c>
      <c r="AW102" s="13" t="s">
        <v>33</v>
      </c>
      <c r="AX102" s="13" t="s">
        <v>79</v>
      </c>
      <c r="AY102" s="203" t="s">
        <v>120</v>
      </c>
    </row>
    <row r="103" spans="1:65" s="2" customFormat="1" ht="21.75" customHeight="1">
      <c r="A103" s="34"/>
      <c r="B103" s="35"/>
      <c r="C103" s="173" t="s">
        <v>127</v>
      </c>
      <c r="D103" s="173" t="s">
        <v>122</v>
      </c>
      <c r="E103" s="174" t="s">
        <v>147</v>
      </c>
      <c r="F103" s="175" t="s">
        <v>148</v>
      </c>
      <c r="G103" s="176" t="s">
        <v>149</v>
      </c>
      <c r="H103" s="177">
        <v>325.3</v>
      </c>
      <c r="I103" s="178"/>
      <c r="J103" s="179">
        <f>ROUND(I103*H103,2)</f>
        <v>0</v>
      </c>
      <c r="K103" s="175" t="s">
        <v>126</v>
      </c>
      <c r="L103" s="39"/>
      <c r="M103" s="180" t="s">
        <v>19</v>
      </c>
      <c r="N103" s="181" t="s">
        <v>42</v>
      </c>
      <c r="O103" s="64"/>
      <c r="P103" s="182">
        <f>O103*H103</f>
        <v>0</v>
      </c>
      <c r="Q103" s="182">
        <v>0</v>
      </c>
      <c r="R103" s="182">
        <f>Q103*H103</f>
        <v>0</v>
      </c>
      <c r="S103" s="182">
        <v>0</v>
      </c>
      <c r="T103" s="183">
        <f>S103*H103</f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84" t="s">
        <v>127</v>
      </c>
      <c r="AT103" s="184" t="s">
        <v>122</v>
      </c>
      <c r="AU103" s="184" t="s">
        <v>82</v>
      </c>
      <c r="AY103" s="17" t="s">
        <v>120</v>
      </c>
      <c r="BE103" s="185">
        <f>IF(N103="základní",J103,0)</f>
        <v>0</v>
      </c>
      <c r="BF103" s="185">
        <f>IF(N103="snížená",J103,0)</f>
        <v>0</v>
      </c>
      <c r="BG103" s="185">
        <f>IF(N103="zákl. přenesená",J103,0)</f>
        <v>0</v>
      </c>
      <c r="BH103" s="185">
        <f>IF(N103="sníž. přenesená",J103,0)</f>
        <v>0</v>
      </c>
      <c r="BI103" s="185">
        <f>IF(N103="nulová",J103,0)</f>
        <v>0</v>
      </c>
      <c r="BJ103" s="17" t="s">
        <v>79</v>
      </c>
      <c r="BK103" s="185">
        <f>ROUND(I103*H103,2)</f>
        <v>0</v>
      </c>
      <c r="BL103" s="17" t="s">
        <v>127</v>
      </c>
      <c r="BM103" s="184" t="s">
        <v>150</v>
      </c>
    </row>
    <row r="104" spans="1:65" s="2" customFormat="1" ht="11.25">
      <c r="A104" s="34"/>
      <c r="B104" s="35"/>
      <c r="C104" s="36"/>
      <c r="D104" s="186" t="s">
        <v>129</v>
      </c>
      <c r="E104" s="36"/>
      <c r="F104" s="187" t="s">
        <v>151</v>
      </c>
      <c r="G104" s="36"/>
      <c r="H104" s="36"/>
      <c r="I104" s="188"/>
      <c r="J104" s="36"/>
      <c r="K104" s="36"/>
      <c r="L104" s="39"/>
      <c r="M104" s="189"/>
      <c r="N104" s="190"/>
      <c r="O104" s="64"/>
      <c r="P104" s="64"/>
      <c r="Q104" s="64"/>
      <c r="R104" s="64"/>
      <c r="S104" s="64"/>
      <c r="T104" s="65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T104" s="17" t="s">
        <v>129</v>
      </c>
      <c r="AU104" s="17" t="s">
        <v>82</v>
      </c>
    </row>
    <row r="105" spans="1:65" s="2" customFormat="1" ht="11.25">
      <c r="A105" s="34"/>
      <c r="B105" s="35"/>
      <c r="C105" s="36"/>
      <c r="D105" s="191" t="s">
        <v>131</v>
      </c>
      <c r="E105" s="36"/>
      <c r="F105" s="192" t="s">
        <v>152</v>
      </c>
      <c r="G105" s="36"/>
      <c r="H105" s="36"/>
      <c r="I105" s="188"/>
      <c r="J105" s="36"/>
      <c r="K105" s="36"/>
      <c r="L105" s="39"/>
      <c r="M105" s="189"/>
      <c r="N105" s="190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131</v>
      </c>
      <c r="AU105" s="17" t="s">
        <v>82</v>
      </c>
    </row>
    <row r="106" spans="1:65" s="13" customFormat="1" ht="11.25">
      <c r="B106" s="193"/>
      <c r="C106" s="194"/>
      <c r="D106" s="186" t="s">
        <v>133</v>
      </c>
      <c r="E106" s="195" t="s">
        <v>19</v>
      </c>
      <c r="F106" s="196" t="s">
        <v>153</v>
      </c>
      <c r="G106" s="194"/>
      <c r="H106" s="197">
        <v>309.3</v>
      </c>
      <c r="I106" s="198"/>
      <c r="J106" s="194"/>
      <c r="K106" s="194"/>
      <c r="L106" s="199"/>
      <c r="M106" s="200"/>
      <c r="N106" s="201"/>
      <c r="O106" s="201"/>
      <c r="P106" s="201"/>
      <c r="Q106" s="201"/>
      <c r="R106" s="201"/>
      <c r="S106" s="201"/>
      <c r="T106" s="202"/>
      <c r="AT106" s="203" t="s">
        <v>133</v>
      </c>
      <c r="AU106" s="203" t="s">
        <v>82</v>
      </c>
      <c r="AV106" s="13" t="s">
        <v>82</v>
      </c>
      <c r="AW106" s="13" t="s">
        <v>33</v>
      </c>
      <c r="AX106" s="13" t="s">
        <v>71</v>
      </c>
      <c r="AY106" s="203" t="s">
        <v>120</v>
      </c>
    </row>
    <row r="107" spans="1:65" s="13" customFormat="1" ht="11.25">
      <c r="B107" s="193"/>
      <c r="C107" s="194"/>
      <c r="D107" s="186" t="s">
        <v>133</v>
      </c>
      <c r="E107" s="195" t="s">
        <v>19</v>
      </c>
      <c r="F107" s="196" t="s">
        <v>154</v>
      </c>
      <c r="G107" s="194"/>
      <c r="H107" s="197">
        <v>16</v>
      </c>
      <c r="I107" s="198"/>
      <c r="J107" s="194"/>
      <c r="K107" s="194"/>
      <c r="L107" s="199"/>
      <c r="M107" s="200"/>
      <c r="N107" s="201"/>
      <c r="O107" s="201"/>
      <c r="P107" s="201"/>
      <c r="Q107" s="201"/>
      <c r="R107" s="201"/>
      <c r="S107" s="201"/>
      <c r="T107" s="202"/>
      <c r="AT107" s="203" t="s">
        <v>133</v>
      </c>
      <c r="AU107" s="203" t="s">
        <v>82</v>
      </c>
      <c r="AV107" s="13" t="s">
        <v>82</v>
      </c>
      <c r="AW107" s="13" t="s">
        <v>33</v>
      </c>
      <c r="AX107" s="13" t="s">
        <v>71</v>
      </c>
      <c r="AY107" s="203" t="s">
        <v>120</v>
      </c>
    </row>
    <row r="108" spans="1:65" s="2" customFormat="1" ht="16.5" customHeight="1">
      <c r="A108" s="34"/>
      <c r="B108" s="35"/>
      <c r="C108" s="173" t="s">
        <v>155</v>
      </c>
      <c r="D108" s="173" t="s">
        <v>122</v>
      </c>
      <c r="E108" s="174" t="s">
        <v>156</v>
      </c>
      <c r="F108" s="175" t="s">
        <v>157</v>
      </c>
      <c r="G108" s="176" t="s">
        <v>149</v>
      </c>
      <c r="H108" s="177">
        <v>25.405999999999999</v>
      </c>
      <c r="I108" s="178"/>
      <c r="J108" s="179">
        <f>ROUND(I108*H108,2)</f>
        <v>0</v>
      </c>
      <c r="K108" s="175" t="s">
        <v>126</v>
      </c>
      <c r="L108" s="39"/>
      <c r="M108" s="180" t="s">
        <v>19</v>
      </c>
      <c r="N108" s="181" t="s">
        <v>42</v>
      </c>
      <c r="O108" s="64"/>
      <c r="P108" s="182">
        <f>O108*H108</f>
        <v>0</v>
      </c>
      <c r="Q108" s="182">
        <v>0</v>
      </c>
      <c r="R108" s="182">
        <f>Q108*H108</f>
        <v>0</v>
      </c>
      <c r="S108" s="182">
        <v>0</v>
      </c>
      <c r="T108" s="183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84" t="s">
        <v>127</v>
      </c>
      <c r="AT108" s="184" t="s">
        <v>122</v>
      </c>
      <c r="AU108" s="184" t="s">
        <v>82</v>
      </c>
      <c r="AY108" s="17" t="s">
        <v>120</v>
      </c>
      <c r="BE108" s="185">
        <f>IF(N108="základní",J108,0)</f>
        <v>0</v>
      </c>
      <c r="BF108" s="185">
        <f>IF(N108="snížená",J108,0)</f>
        <v>0</v>
      </c>
      <c r="BG108" s="185">
        <f>IF(N108="zákl. přenesená",J108,0)</f>
        <v>0</v>
      </c>
      <c r="BH108" s="185">
        <f>IF(N108="sníž. přenesená",J108,0)</f>
        <v>0</v>
      </c>
      <c r="BI108" s="185">
        <f>IF(N108="nulová",J108,0)</f>
        <v>0</v>
      </c>
      <c r="BJ108" s="17" t="s">
        <v>79</v>
      </c>
      <c r="BK108" s="185">
        <f>ROUND(I108*H108,2)</f>
        <v>0</v>
      </c>
      <c r="BL108" s="17" t="s">
        <v>127</v>
      </c>
      <c r="BM108" s="184" t="s">
        <v>158</v>
      </c>
    </row>
    <row r="109" spans="1:65" s="2" customFormat="1" ht="19.5">
      <c r="A109" s="34"/>
      <c r="B109" s="35"/>
      <c r="C109" s="36"/>
      <c r="D109" s="186" t="s">
        <v>129</v>
      </c>
      <c r="E109" s="36"/>
      <c r="F109" s="187" t="s">
        <v>159</v>
      </c>
      <c r="G109" s="36"/>
      <c r="H109" s="36"/>
      <c r="I109" s="188"/>
      <c r="J109" s="36"/>
      <c r="K109" s="36"/>
      <c r="L109" s="39"/>
      <c r="M109" s="189"/>
      <c r="N109" s="190"/>
      <c r="O109" s="64"/>
      <c r="P109" s="64"/>
      <c r="Q109" s="64"/>
      <c r="R109" s="64"/>
      <c r="S109" s="64"/>
      <c r="T109" s="65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7" t="s">
        <v>129</v>
      </c>
      <c r="AU109" s="17" t="s">
        <v>82</v>
      </c>
    </row>
    <row r="110" spans="1:65" s="2" customFormat="1" ht="11.25">
      <c r="A110" s="34"/>
      <c r="B110" s="35"/>
      <c r="C110" s="36"/>
      <c r="D110" s="191" t="s">
        <v>131</v>
      </c>
      <c r="E110" s="36"/>
      <c r="F110" s="192" t="s">
        <v>160</v>
      </c>
      <c r="G110" s="36"/>
      <c r="H110" s="36"/>
      <c r="I110" s="188"/>
      <c r="J110" s="36"/>
      <c r="K110" s="36"/>
      <c r="L110" s="39"/>
      <c r="M110" s="189"/>
      <c r="N110" s="190"/>
      <c r="O110" s="64"/>
      <c r="P110" s="64"/>
      <c r="Q110" s="64"/>
      <c r="R110" s="64"/>
      <c r="S110" s="64"/>
      <c r="T110" s="65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7" t="s">
        <v>131</v>
      </c>
      <c r="AU110" s="17" t="s">
        <v>82</v>
      </c>
    </row>
    <row r="111" spans="1:65" s="13" customFormat="1" ht="11.25">
      <c r="B111" s="193"/>
      <c r="C111" s="194"/>
      <c r="D111" s="186" t="s">
        <v>133</v>
      </c>
      <c r="E111" s="195" t="s">
        <v>19</v>
      </c>
      <c r="F111" s="196" t="s">
        <v>161</v>
      </c>
      <c r="G111" s="194"/>
      <c r="H111" s="197">
        <v>7.5</v>
      </c>
      <c r="I111" s="198"/>
      <c r="J111" s="194"/>
      <c r="K111" s="194"/>
      <c r="L111" s="199"/>
      <c r="M111" s="200"/>
      <c r="N111" s="201"/>
      <c r="O111" s="201"/>
      <c r="P111" s="201"/>
      <c r="Q111" s="201"/>
      <c r="R111" s="201"/>
      <c r="S111" s="201"/>
      <c r="T111" s="202"/>
      <c r="AT111" s="203" t="s">
        <v>133</v>
      </c>
      <c r="AU111" s="203" t="s">
        <v>82</v>
      </c>
      <c r="AV111" s="13" t="s">
        <v>82</v>
      </c>
      <c r="AW111" s="13" t="s">
        <v>33</v>
      </c>
      <c r="AX111" s="13" t="s">
        <v>71</v>
      </c>
      <c r="AY111" s="203" t="s">
        <v>120</v>
      </c>
    </row>
    <row r="112" spans="1:65" s="13" customFormat="1" ht="11.25">
      <c r="B112" s="193"/>
      <c r="C112" s="194"/>
      <c r="D112" s="186" t="s">
        <v>133</v>
      </c>
      <c r="E112" s="195" t="s">
        <v>19</v>
      </c>
      <c r="F112" s="196" t="s">
        <v>162</v>
      </c>
      <c r="G112" s="194"/>
      <c r="H112" s="197">
        <v>12.6</v>
      </c>
      <c r="I112" s="198"/>
      <c r="J112" s="194"/>
      <c r="K112" s="194"/>
      <c r="L112" s="199"/>
      <c r="M112" s="200"/>
      <c r="N112" s="201"/>
      <c r="O112" s="201"/>
      <c r="P112" s="201"/>
      <c r="Q112" s="201"/>
      <c r="R112" s="201"/>
      <c r="S112" s="201"/>
      <c r="T112" s="202"/>
      <c r="AT112" s="203" t="s">
        <v>133</v>
      </c>
      <c r="AU112" s="203" t="s">
        <v>82</v>
      </c>
      <c r="AV112" s="13" t="s">
        <v>82</v>
      </c>
      <c r="AW112" s="13" t="s">
        <v>33</v>
      </c>
      <c r="AX112" s="13" t="s">
        <v>71</v>
      </c>
      <c r="AY112" s="203" t="s">
        <v>120</v>
      </c>
    </row>
    <row r="113" spans="1:65" s="13" customFormat="1" ht="11.25">
      <c r="B113" s="193"/>
      <c r="C113" s="194"/>
      <c r="D113" s="186" t="s">
        <v>133</v>
      </c>
      <c r="E113" s="195" t="s">
        <v>19</v>
      </c>
      <c r="F113" s="196" t="s">
        <v>163</v>
      </c>
      <c r="G113" s="194"/>
      <c r="H113" s="197">
        <v>5.306</v>
      </c>
      <c r="I113" s="198"/>
      <c r="J113" s="194"/>
      <c r="K113" s="194"/>
      <c r="L113" s="199"/>
      <c r="M113" s="200"/>
      <c r="N113" s="201"/>
      <c r="O113" s="201"/>
      <c r="P113" s="201"/>
      <c r="Q113" s="201"/>
      <c r="R113" s="201"/>
      <c r="S113" s="201"/>
      <c r="T113" s="202"/>
      <c r="AT113" s="203" t="s">
        <v>133</v>
      </c>
      <c r="AU113" s="203" t="s">
        <v>82</v>
      </c>
      <c r="AV113" s="13" t="s">
        <v>82</v>
      </c>
      <c r="AW113" s="13" t="s">
        <v>33</v>
      </c>
      <c r="AX113" s="13" t="s">
        <v>71</v>
      </c>
      <c r="AY113" s="203" t="s">
        <v>120</v>
      </c>
    </row>
    <row r="114" spans="1:65" s="2" customFormat="1" ht="21.75" customHeight="1">
      <c r="A114" s="34"/>
      <c r="B114" s="35"/>
      <c r="C114" s="173" t="s">
        <v>164</v>
      </c>
      <c r="D114" s="173" t="s">
        <v>122</v>
      </c>
      <c r="E114" s="174" t="s">
        <v>165</v>
      </c>
      <c r="F114" s="175" t="s">
        <v>166</v>
      </c>
      <c r="G114" s="176" t="s">
        <v>149</v>
      </c>
      <c r="H114" s="177">
        <v>40</v>
      </c>
      <c r="I114" s="178"/>
      <c r="J114" s="179">
        <f>ROUND(I114*H114,2)</f>
        <v>0</v>
      </c>
      <c r="K114" s="175" t="s">
        <v>126</v>
      </c>
      <c r="L114" s="39"/>
      <c r="M114" s="180" t="s">
        <v>19</v>
      </c>
      <c r="N114" s="181" t="s">
        <v>42</v>
      </c>
      <c r="O114" s="64"/>
      <c r="P114" s="182">
        <f>O114*H114</f>
        <v>0</v>
      </c>
      <c r="Q114" s="182">
        <v>0</v>
      </c>
      <c r="R114" s="182">
        <f>Q114*H114</f>
        <v>0</v>
      </c>
      <c r="S114" s="182">
        <v>0</v>
      </c>
      <c r="T114" s="183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84" t="s">
        <v>127</v>
      </c>
      <c r="AT114" s="184" t="s">
        <v>122</v>
      </c>
      <c r="AU114" s="184" t="s">
        <v>82</v>
      </c>
      <c r="AY114" s="17" t="s">
        <v>120</v>
      </c>
      <c r="BE114" s="185">
        <f>IF(N114="základní",J114,0)</f>
        <v>0</v>
      </c>
      <c r="BF114" s="185">
        <f>IF(N114="snížená",J114,0)</f>
        <v>0</v>
      </c>
      <c r="BG114" s="185">
        <f>IF(N114="zákl. přenesená",J114,0)</f>
        <v>0</v>
      </c>
      <c r="BH114" s="185">
        <f>IF(N114="sníž. přenesená",J114,0)</f>
        <v>0</v>
      </c>
      <c r="BI114" s="185">
        <f>IF(N114="nulová",J114,0)</f>
        <v>0</v>
      </c>
      <c r="BJ114" s="17" t="s">
        <v>79</v>
      </c>
      <c r="BK114" s="185">
        <f>ROUND(I114*H114,2)</f>
        <v>0</v>
      </c>
      <c r="BL114" s="17" t="s">
        <v>127</v>
      </c>
      <c r="BM114" s="184" t="s">
        <v>167</v>
      </c>
    </row>
    <row r="115" spans="1:65" s="2" customFormat="1" ht="19.5">
      <c r="A115" s="34"/>
      <c r="B115" s="35"/>
      <c r="C115" s="36"/>
      <c r="D115" s="186" t="s">
        <v>129</v>
      </c>
      <c r="E115" s="36"/>
      <c r="F115" s="187" t="s">
        <v>168</v>
      </c>
      <c r="G115" s="36"/>
      <c r="H115" s="36"/>
      <c r="I115" s="188"/>
      <c r="J115" s="36"/>
      <c r="K115" s="36"/>
      <c r="L115" s="39"/>
      <c r="M115" s="189"/>
      <c r="N115" s="190"/>
      <c r="O115" s="64"/>
      <c r="P115" s="64"/>
      <c r="Q115" s="64"/>
      <c r="R115" s="64"/>
      <c r="S115" s="64"/>
      <c r="T115" s="65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7" t="s">
        <v>129</v>
      </c>
      <c r="AU115" s="17" t="s">
        <v>82</v>
      </c>
    </row>
    <row r="116" spans="1:65" s="2" customFormat="1" ht="11.25">
      <c r="A116" s="34"/>
      <c r="B116" s="35"/>
      <c r="C116" s="36"/>
      <c r="D116" s="191" t="s">
        <v>131</v>
      </c>
      <c r="E116" s="36"/>
      <c r="F116" s="192" t="s">
        <v>169</v>
      </c>
      <c r="G116" s="36"/>
      <c r="H116" s="36"/>
      <c r="I116" s="188"/>
      <c r="J116" s="36"/>
      <c r="K116" s="36"/>
      <c r="L116" s="39"/>
      <c r="M116" s="189"/>
      <c r="N116" s="190"/>
      <c r="O116" s="64"/>
      <c r="P116" s="64"/>
      <c r="Q116" s="64"/>
      <c r="R116" s="64"/>
      <c r="S116" s="64"/>
      <c r="T116" s="65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7" t="s">
        <v>131</v>
      </c>
      <c r="AU116" s="17" t="s">
        <v>82</v>
      </c>
    </row>
    <row r="117" spans="1:65" s="13" customFormat="1" ht="11.25">
      <c r="B117" s="193"/>
      <c r="C117" s="194"/>
      <c r="D117" s="186" t="s">
        <v>133</v>
      </c>
      <c r="E117" s="195" t="s">
        <v>19</v>
      </c>
      <c r="F117" s="196" t="s">
        <v>170</v>
      </c>
      <c r="G117" s="194"/>
      <c r="H117" s="197">
        <v>40</v>
      </c>
      <c r="I117" s="198"/>
      <c r="J117" s="194"/>
      <c r="K117" s="194"/>
      <c r="L117" s="199"/>
      <c r="M117" s="200"/>
      <c r="N117" s="201"/>
      <c r="O117" s="201"/>
      <c r="P117" s="201"/>
      <c r="Q117" s="201"/>
      <c r="R117" s="201"/>
      <c r="S117" s="201"/>
      <c r="T117" s="202"/>
      <c r="AT117" s="203" t="s">
        <v>133</v>
      </c>
      <c r="AU117" s="203" t="s">
        <v>82</v>
      </c>
      <c r="AV117" s="13" t="s">
        <v>82</v>
      </c>
      <c r="AW117" s="13" t="s">
        <v>33</v>
      </c>
      <c r="AX117" s="13" t="s">
        <v>79</v>
      </c>
      <c r="AY117" s="203" t="s">
        <v>120</v>
      </c>
    </row>
    <row r="118" spans="1:65" s="2" customFormat="1" ht="21.75" customHeight="1">
      <c r="A118" s="34"/>
      <c r="B118" s="35"/>
      <c r="C118" s="173" t="s">
        <v>171</v>
      </c>
      <c r="D118" s="173" t="s">
        <v>122</v>
      </c>
      <c r="E118" s="174" t="s">
        <v>172</v>
      </c>
      <c r="F118" s="175" t="s">
        <v>173</v>
      </c>
      <c r="G118" s="176" t="s">
        <v>149</v>
      </c>
      <c r="H118" s="177">
        <v>15.26</v>
      </c>
      <c r="I118" s="178"/>
      <c r="J118" s="179">
        <f>ROUND(I118*H118,2)</f>
        <v>0</v>
      </c>
      <c r="K118" s="175" t="s">
        <v>126</v>
      </c>
      <c r="L118" s="39"/>
      <c r="M118" s="180" t="s">
        <v>19</v>
      </c>
      <c r="N118" s="181" t="s">
        <v>42</v>
      </c>
      <c r="O118" s="64"/>
      <c r="P118" s="182">
        <f>O118*H118</f>
        <v>0</v>
      </c>
      <c r="Q118" s="182">
        <v>0</v>
      </c>
      <c r="R118" s="182">
        <f>Q118*H118</f>
        <v>0</v>
      </c>
      <c r="S118" s="182">
        <v>0</v>
      </c>
      <c r="T118" s="183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84" t="s">
        <v>127</v>
      </c>
      <c r="AT118" s="184" t="s">
        <v>122</v>
      </c>
      <c r="AU118" s="184" t="s">
        <v>82</v>
      </c>
      <c r="AY118" s="17" t="s">
        <v>120</v>
      </c>
      <c r="BE118" s="185">
        <f>IF(N118="základní",J118,0)</f>
        <v>0</v>
      </c>
      <c r="BF118" s="185">
        <f>IF(N118="snížená",J118,0)</f>
        <v>0</v>
      </c>
      <c r="BG118" s="185">
        <f>IF(N118="zákl. přenesená",J118,0)</f>
        <v>0</v>
      </c>
      <c r="BH118" s="185">
        <f>IF(N118="sníž. přenesená",J118,0)</f>
        <v>0</v>
      </c>
      <c r="BI118" s="185">
        <f>IF(N118="nulová",J118,0)</f>
        <v>0</v>
      </c>
      <c r="BJ118" s="17" t="s">
        <v>79</v>
      </c>
      <c r="BK118" s="185">
        <f>ROUND(I118*H118,2)</f>
        <v>0</v>
      </c>
      <c r="BL118" s="17" t="s">
        <v>127</v>
      </c>
      <c r="BM118" s="184" t="s">
        <v>174</v>
      </c>
    </row>
    <row r="119" spans="1:65" s="2" customFormat="1" ht="19.5">
      <c r="A119" s="34"/>
      <c r="B119" s="35"/>
      <c r="C119" s="36"/>
      <c r="D119" s="186" t="s">
        <v>129</v>
      </c>
      <c r="E119" s="36"/>
      <c r="F119" s="187" t="s">
        <v>175</v>
      </c>
      <c r="G119" s="36"/>
      <c r="H119" s="36"/>
      <c r="I119" s="188"/>
      <c r="J119" s="36"/>
      <c r="K119" s="36"/>
      <c r="L119" s="39"/>
      <c r="M119" s="189"/>
      <c r="N119" s="190"/>
      <c r="O119" s="64"/>
      <c r="P119" s="64"/>
      <c r="Q119" s="64"/>
      <c r="R119" s="64"/>
      <c r="S119" s="64"/>
      <c r="T119" s="65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129</v>
      </c>
      <c r="AU119" s="17" t="s">
        <v>82</v>
      </c>
    </row>
    <row r="120" spans="1:65" s="2" customFormat="1" ht="11.25">
      <c r="A120" s="34"/>
      <c r="B120" s="35"/>
      <c r="C120" s="36"/>
      <c r="D120" s="191" t="s">
        <v>131</v>
      </c>
      <c r="E120" s="36"/>
      <c r="F120" s="192" t="s">
        <v>176</v>
      </c>
      <c r="G120" s="36"/>
      <c r="H120" s="36"/>
      <c r="I120" s="188"/>
      <c r="J120" s="36"/>
      <c r="K120" s="36"/>
      <c r="L120" s="39"/>
      <c r="M120" s="189"/>
      <c r="N120" s="190"/>
      <c r="O120" s="64"/>
      <c r="P120" s="64"/>
      <c r="Q120" s="64"/>
      <c r="R120" s="64"/>
      <c r="S120" s="64"/>
      <c r="T120" s="65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131</v>
      </c>
      <c r="AU120" s="17" t="s">
        <v>82</v>
      </c>
    </row>
    <row r="121" spans="1:65" s="13" customFormat="1" ht="11.25">
      <c r="B121" s="193"/>
      <c r="C121" s="194"/>
      <c r="D121" s="186" t="s">
        <v>133</v>
      </c>
      <c r="E121" s="195" t="s">
        <v>19</v>
      </c>
      <c r="F121" s="196" t="s">
        <v>177</v>
      </c>
      <c r="G121" s="194"/>
      <c r="H121" s="197">
        <v>7.98</v>
      </c>
      <c r="I121" s="198"/>
      <c r="J121" s="194"/>
      <c r="K121" s="194"/>
      <c r="L121" s="199"/>
      <c r="M121" s="200"/>
      <c r="N121" s="201"/>
      <c r="O121" s="201"/>
      <c r="P121" s="201"/>
      <c r="Q121" s="201"/>
      <c r="R121" s="201"/>
      <c r="S121" s="201"/>
      <c r="T121" s="202"/>
      <c r="AT121" s="203" t="s">
        <v>133</v>
      </c>
      <c r="AU121" s="203" t="s">
        <v>82</v>
      </c>
      <c r="AV121" s="13" t="s">
        <v>82</v>
      </c>
      <c r="AW121" s="13" t="s">
        <v>33</v>
      </c>
      <c r="AX121" s="13" t="s">
        <v>71</v>
      </c>
      <c r="AY121" s="203" t="s">
        <v>120</v>
      </c>
    </row>
    <row r="122" spans="1:65" s="13" customFormat="1" ht="11.25">
      <c r="B122" s="193"/>
      <c r="C122" s="194"/>
      <c r="D122" s="186" t="s">
        <v>133</v>
      </c>
      <c r="E122" s="195" t="s">
        <v>19</v>
      </c>
      <c r="F122" s="196" t="s">
        <v>178</v>
      </c>
      <c r="G122" s="194"/>
      <c r="H122" s="197">
        <v>7.28</v>
      </c>
      <c r="I122" s="198"/>
      <c r="J122" s="194"/>
      <c r="K122" s="194"/>
      <c r="L122" s="199"/>
      <c r="M122" s="200"/>
      <c r="N122" s="201"/>
      <c r="O122" s="201"/>
      <c r="P122" s="201"/>
      <c r="Q122" s="201"/>
      <c r="R122" s="201"/>
      <c r="S122" s="201"/>
      <c r="T122" s="202"/>
      <c r="AT122" s="203" t="s">
        <v>133</v>
      </c>
      <c r="AU122" s="203" t="s">
        <v>82</v>
      </c>
      <c r="AV122" s="13" t="s">
        <v>82</v>
      </c>
      <c r="AW122" s="13" t="s">
        <v>33</v>
      </c>
      <c r="AX122" s="13" t="s">
        <v>71</v>
      </c>
      <c r="AY122" s="203" t="s">
        <v>120</v>
      </c>
    </row>
    <row r="123" spans="1:65" s="2" customFormat="1" ht="16.5" customHeight="1">
      <c r="A123" s="34"/>
      <c r="B123" s="35"/>
      <c r="C123" s="173" t="s">
        <v>179</v>
      </c>
      <c r="D123" s="173" t="s">
        <v>122</v>
      </c>
      <c r="E123" s="174" t="s">
        <v>180</v>
      </c>
      <c r="F123" s="175" t="s">
        <v>181</v>
      </c>
      <c r="G123" s="176" t="s">
        <v>149</v>
      </c>
      <c r="H123" s="177">
        <v>13.75</v>
      </c>
      <c r="I123" s="178"/>
      <c r="J123" s="179">
        <f>ROUND(I123*H123,2)</f>
        <v>0</v>
      </c>
      <c r="K123" s="175" t="s">
        <v>126</v>
      </c>
      <c r="L123" s="39"/>
      <c r="M123" s="180" t="s">
        <v>19</v>
      </c>
      <c r="N123" s="181" t="s">
        <v>42</v>
      </c>
      <c r="O123" s="64"/>
      <c r="P123" s="182">
        <f>O123*H123</f>
        <v>0</v>
      </c>
      <c r="Q123" s="182">
        <v>0</v>
      </c>
      <c r="R123" s="182">
        <f>Q123*H123</f>
        <v>0</v>
      </c>
      <c r="S123" s="182">
        <v>0</v>
      </c>
      <c r="T123" s="183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4" t="s">
        <v>127</v>
      </c>
      <c r="AT123" s="184" t="s">
        <v>122</v>
      </c>
      <c r="AU123" s="184" t="s">
        <v>82</v>
      </c>
      <c r="AY123" s="17" t="s">
        <v>120</v>
      </c>
      <c r="BE123" s="185">
        <f>IF(N123="základní",J123,0)</f>
        <v>0</v>
      </c>
      <c r="BF123" s="185">
        <f>IF(N123="snížená",J123,0)</f>
        <v>0</v>
      </c>
      <c r="BG123" s="185">
        <f>IF(N123="zákl. přenesená",J123,0)</f>
        <v>0</v>
      </c>
      <c r="BH123" s="185">
        <f>IF(N123="sníž. přenesená",J123,0)</f>
        <v>0</v>
      </c>
      <c r="BI123" s="185">
        <f>IF(N123="nulová",J123,0)</f>
        <v>0</v>
      </c>
      <c r="BJ123" s="17" t="s">
        <v>79</v>
      </c>
      <c r="BK123" s="185">
        <f>ROUND(I123*H123,2)</f>
        <v>0</v>
      </c>
      <c r="BL123" s="17" t="s">
        <v>127</v>
      </c>
      <c r="BM123" s="184" t="s">
        <v>182</v>
      </c>
    </row>
    <row r="124" spans="1:65" s="2" customFormat="1" ht="19.5">
      <c r="A124" s="34"/>
      <c r="B124" s="35"/>
      <c r="C124" s="36"/>
      <c r="D124" s="186" t="s">
        <v>129</v>
      </c>
      <c r="E124" s="36"/>
      <c r="F124" s="187" t="s">
        <v>183</v>
      </c>
      <c r="G124" s="36"/>
      <c r="H124" s="36"/>
      <c r="I124" s="188"/>
      <c r="J124" s="36"/>
      <c r="K124" s="36"/>
      <c r="L124" s="39"/>
      <c r="M124" s="189"/>
      <c r="N124" s="190"/>
      <c r="O124" s="64"/>
      <c r="P124" s="64"/>
      <c r="Q124" s="64"/>
      <c r="R124" s="64"/>
      <c r="S124" s="64"/>
      <c r="T124" s="65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129</v>
      </c>
      <c r="AU124" s="17" t="s">
        <v>82</v>
      </c>
    </row>
    <row r="125" spans="1:65" s="2" customFormat="1" ht="11.25">
      <c r="A125" s="34"/>
      <c r="B125" s="35"/>
      <c r="C125" s="36"/>
      <c r="D125" s="191" t="s">
        <v>131</v>
      </c>
      <c r="E125" s="36"/>
      <c r="F125" s="192" t="s">
        <v>184</v>
      </c>
      <c r="G125" s="36"/>
      <c r="H125" s="36"/>
      <c r="I125" s="188"/>
      <c r="J125" s="36"/>
      <c r="K125" s="36"/>
      <c r="L125" s="39"/>
      <c r="M125" s="189"/>
      <c r="N125" s="190"/>
      <c r="O125" s="64"/>
      <c r="P125" s="64"/>
      <c r="Q125" s="64"/>
      <c r="R125" s="64"/>
      <c r="S125" s="64"/>
      <c r="T125" s="65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131</v>
      </c>
      <c r="AU125" s="17" t="s">
        <v>82</v>
      </c>
    </row>
    <row r="126" spans="1:65" s="13" customFormat="1" ht="11.25">
      <c r="B126" s="193"/>
      <c r="C126" s="194"/>
      <c r="D126" s="186" t="s">
        <v>133</v>
      </c>
      <c r="E126" s="195" t="s">
        <v>19</v>
      </c>
      <c r="F126" s="196" t="s">
        <v>185</v>
      </c>
      <c r="G126" s="194"/>
      <c r="H126" s="197">
        <v>7.25</v>
      </c>
      <c r="I126" s="198"/>
      <c r="J126" s="194"/>
      <c r="K126" s="194"/>
      <c r="L126" s="199"/>
      <c r="M126" s="200"/>
      <c r="N126" s="201"/>
      <c r="O126" s="201"/>
      <c r="P126" s="201"/>
      <c r="Q126" s="201"/>
      <c r="R126" s="201"/>
      <c r="S126" s="201"/>
      <c r="T126" s="202"/>
      <c r="AT126" s="203" t="s">
        <v>133</v>
      </c>
      <c r="AU126" s="203" t="s">
        <v>82</v>
      </c>
      <c r="AV126" s="13" t="s">
        <v>82</v>
      </c>
      <c r="AW126" s="13" t="s">
        <v>33</v>
      </c>
      <c r="AX126" s="13" t="s">
        <v>71</v>
      </c>
      <c r="AY126" s="203" t="s">
        <v>120</v>
      </c>
    </row>
    <row r="127" spans="1:65" s="13" customFormat="1" ht="11.25">
      <c r="B127" s="193"/>
      <c r="C127" s="194"/>
      <c r="D127" s="186" t="s">
        <v>133</v>
      </c>
      <c r="E127" s="195" t="s">
        <v>19</v>
      </c>
      <c r="F127" s="196" t="s">
        <v>186</v>
      </c>
      <c r="G127" s="194"/>
      <c r="H127" s="197">
        <v>6.5</v>
      </c>
      <c r="I127" s="198"/>
      <c r="J127" s="194"/>
      <c r="K127" s="194"/>
      <c r="L127" s="199"/>
      <c r="M127" s="200"/>
      <c r="N127" s="201"/>
      <c r="O127" s="201"/>
      <c r="P127" s="201"/>
      <c r="Q127" s="201"/>
      <c r="R127" s="201"/>
      <c r="S127" s="201"/>
      <c r="T127" s="202"/>
      <c r="AT127" s="203" t="s">
        <v>133</v>
      </c>
      <c r="AU127" s="203" t="s">
        <v>82</v>
      </c>
      <c r="AV127" s="13" t="s">
        <v>82</v>
      </c>
      <c r="AW127" s="13" t="s">
        <v>33</v>
      </c>
      <c r="AX127" s="13" t="s">
        <v>71</v>
      </c>
      <c r="AY127" s="203" t="s">
        <v>120</v>
      </c>
    </row>
    <row r="128" spans="1:65" s="2" customFormat="1" ht="21.75" customHeight="1">
      <c r="A128" s="34"/>
      <c r="B128" s="35"/>
      <c r="C128" s="173" t="s">
        <v>187</v>
      </c>
      <c r="D128" s="173" t="s">
        <v>122</v>
      </c>
      <c r="E128" s="174" t="s">
        <v>188</v>
      </c>
      <c r="F128" s="175" t="s">
        <v>189</v>
      </c>
      <c r="G128" s="176" t="s">
        <v>149</v>
      </c>
      <c r="H128" s="177">
        <v>338.2</v>
      </c>
      <c r="I128" s="178"/>
      <c r="J128" s="179">
        <f>ROUND(I128*H128,2)</f>
        <v>0</v>
      </c>
      <c r="K128" s="175" t="s">
        <v>126</v>
      </c>
      <c r="L128" s="39"/>
      <c r="M128" s="180" t="s">
        <v>19</v>
      </c>
      <c r="N128" s="181" t="s">
        <v>42</v>
      </c>
      <c r="O128" s="64"/>
      <c r="P128" s="182">
        <f>O128*H128</f>
        <v>0</v>
      </c>
      <c r="Q128" s="182">
        <v>0</v>
      </c>
      <c r="R128" s="182">
        <f>Q128*H128</f>
        <v>0</v>
      </c>
      <c r="S128" s="182">
        <v>0</v>
      </c>
      <c r="T128" s="183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4" t="s">
        <v>127</v>
      </c>
      <c r="AT128" s="184" t="s">
        <v>122</v>
      </c>
      <c r="AU128" s="184" t="s">
        <v>82</v>
      </c>
      <c r="AY128" s="17" t="s">
        <v>120</v>
      </c>
      <c r="BE128" s="185">
        <f>IF(N128="základní",J128,0)</f>
        <v>0</v>
      </c>
      <c r="BF128" s="185">
        <f>IF(N128="snížená",J128,0)</f>
        <v>0</v>
      </c>
      <c r="BG128" s="185">
        <f>IF(N128="zákl. přenesená",J128,0)</f>
        <v>0</v>
      </c>
      <c r="BH128" s="185">
        <f>IF(N128="sníž. přenesená",J128,0)</f>
        <v>0</v>
      </c>
      <c r="BI128" s="185">
        <f>IF(N128="nulová",J128,0)</f>
        <v>0</v>
      </c>
      <c r="BJ128" s="17" t="s">
        <v>79</v>
      </c>
      <c r="BK128" s="185">
        <f>ROUND(I128*H128,2)</f>
        <v>0</v>
      </c>
      <c r="BL128" s="17" t="s">
        <v>127</v>
      </c>
      <c r="BM128" s="184" t="s">
        <v>190</v>
      </c>
    </row>
    <row r="129" spans="1:65" s="2" customFormat="1" ht="19.5">
      <c r="A129" s="34"/>
      <c r="B129" s="35"/>
      <c r="C129" s="36"/>
      <c r="D129" s="186" t="s">
        <v>129</v>
      </c>
      <c r="E129" s="36"/>
      <c r="F129" s="187" t="s">
        <v>191</v>
      </c>
      <c r="G129" s="36"/>
      <c r="H129" s="36"/>
      <c r="I129" s="188"/>
      <c r="J129" s="36"/>
      <c r="K129" s="36"/>
      <c r="L129" s="39"/>
      <c r="M129" s="189"/>
      <c r="N129" s="190"/>
      <c r="O129" s="64"/>
      <c r="P129" s="64"/>
      <c r="Q129" s="64"/>
      <c r="R129" s="64"/>
      <c r="S129" s="64"/>
      <c r="T129" s="65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7" t="s">
        <v>129</v>
      </c>
      <c r="AU129" s="17" t="s">
        <v>82</v>
      </c>
    </row>
    <row r="130" spans="1:65" s="2" customFormat="1" ht="11.25">
      <c r="A130" s="34"/>
      <c r="B130" s="35"/>
      <c r="C130" s="36"/>
      <c r="D130" s="191" t="s">
        <v>131</v>
      </c>
      <c r="E130" s="36"/>
      <c r="F130" s="192" t="s">
        <v>192</v>
      </c>
      <c r="G130" s="36"/>
      <c r="H130" s="36"/>
      <c r="I130" s="188"/>
      <c r="J130" s="36"/>
      <c r="K130" s="36"/>
      <c r="L130" s="39"/>
      <c r="M130" s="189"/>
      <c r="N130" s="190"/>
      <c r="O130" s="64"/>
      <c r="P130" s="64"/>
      <c r="Q130" s="64"/>
      <c r="R130" s="64"/>
      <c r="S130" s="64"/>
      <c r="T130" s="65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131</v>
      </c>
      <c r="AU130" s="17" t="s">
        <v>82</v>
      </c>
    </row>
    <row r="131" spans="1:65" s="13" customFormat="1" ht="11.25">
      <c r="B131" s="193"/>
      <c r="C131" s="194"/>
      <c r="D131" s="186" t="s">
        <v>133</v>
      </c>
      <c r="E131" s="195" t="s">
        <v>19</v>
      </c>
      <c r="F131" s="196" t="s">
        <v>193</v>
      </c>
      <c r="G131" s="194"/>
      <c r="H131" s="197">
        <v>338.2</v>
      </c>
      <c r="I131" s="198"/>
      <c r="J131" s="194"/>
      <c r="K131" s="194"/>
      <c r="L131" s="199"/>
      <c r="M131" s="200"/>
      <c r="N131" s="201"/>
      <c r="O131" s="201"/>
      <c r="P131" s="201"/>
      <c r="Q131" s="201"/>
      <c r="R131" s="201"/>
      <c r="S131" s="201"/>
      <c r="T131" s="202"/>
      <c r="AT131" s="203" t="s">
        <v>133</v>
      </c>
      <c r="AU131" s="203" t="s">
        <v>82</v>
      </c>
      <c r="AV131" s="13" t="s">
        <v>82</v>
      </c>
      <c r="AW131" s="13" t="s">
        <v>33</v>
      </c>
      <c r="AX131" s="13" t="s">
        <v>79</v>
      </c>
      <c r="AY131" s="203" t="s">
        <v>120</v>
      </c>
    </row>
    <row r="132" spans="1:65" s="2" customFormat="1" ht="16.5" customHeight="1">
      <c r="A132" s="34"/>
      <c r="B132" s="35"/>
      <c r="C132" s="173" t="s">
        <v>194</v>
      </c>
      <c r="D132" s="173" t="s">
        <v>122</v>
      </c>
      <c r="E132" s="174" t="s">
        <v>195</v>
      </c>
      <c r="F132" s="175" t="s">
        <v>196</v>
      </c>
      <c r="G132" s="176" t="s">
        <v>149</v>
      </c>
      <c r="H132" s="177">
        <v>85.5</v>
      </c>
      <c r="I132" s="178"/>
      <c r="J132" s="179">
        <f>ROUND(I132*H132,2)</f>
        <v>0</v>
      </c>
      <c r="K132" s="175" t="s">
        <v>126</v>
      </c>
      <c r="L132" s="39"/>
      <c r="M132" s="180" t="s">
        <v>19</v>
      </c>
      <c r="N132" s="181" t="s">
        <v>42</v>
      </c>
      <c r="O132" s="64"/>
      <c r="P132" s="182">
        <f>O132*H132</f>
        <v>0</v>
      </c>
      <c r="Q132" s="182">
        <v>0</v>
      </c>
      <c r="R132" s="182">
        <f>Q132*H132</f>
        <v>0</v>
      </c>
      <c r="S132" s="182">
        <v>0</v>
      </c>
      <c r="T132" s="183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4" t="s">
        <v>127</v>
      </c>
      <c r="AT132" s="184" t="s">
        <v>122</v>
      </c>
      <c r="AU132" s="184" t="s">
        <v>82</v>
      </c>
      <c r="AY132" s="17" t="s">
        <v>120</v>
      </c>
      <c r="BE132" s="185">
        <f>IF(N132="základní",J132,0)</f>
        <v>0</v>
      </c>
      <c r="BF132" s="185">
        <f>IF(N132="snížená",J132,0)</f>
        <v>0</v>
      </c>
      <c r="BG132" s="185">
        <f>IF(N132="zákl. přenesená",J132,0)</f>
        <v>0</v>
      </c>
      <c r="BH132" s="185">
        <f>IF(N132="sníž. přenesená",J132,0)</f>
        <v>0</v>
      </c>
      <c r="BI132" s="185">
        <f>IF(N132="nulová",J132,0)</f>
        <v>0</v>
      </c>
      <c r="BJ132" s="17" t="s">
        <v>79</v>
      </c>
      <c r="BK132" s="185">
        <f>ROUND(I132*H132,2)</f>
        <v>0</v>
      </c>
      <c r="BL132" s="17" t="s">
        <v>127</v>
      </c>
      <c r="BM132" s="184" t="s">
        <v>197</v>
      </c>
    </row>
    <row r="133" spans="1:65" s="2" customFormat="1" ht="19.5">
      <c r="A133" s="34"/>
      <c r="B133" s="35"/>
      <c r="C133" s="36"/>
      <c r="D133" s="186" t="s">
        <v>129</v>
      </c>
      <c r="E133" s="36"/>
      <c r="F133" s="187" t="s">
        <v>198</v>
      </c>
      <c r="G133" s="36"/>
      <c r="H133" s="36"/>
      <c r="I133" s="188"/>
      <c r="J133" s="36"/>
      <c r="K133" s="36"/>
      <c r="L133" s="39"/>
      <c r="M133" s="189"/>
      <c r="N133" s="190"/>
      <c r="O133" s="64"/>
      <c r="P133" s="64"/>
      <c r="Q133" s="64"/>
      <c r="R133" s="64"/>
      <c r="S133" s="64"/>
      <c r="T133" s="65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129</v>
      </c>
      <c r="AU133" s="17" t="s">
        <v>82</v>
      </c>
    </row>
    <row r="134" spans="1:65" s="2" customFormat="1" ht="11.25">
      <c r="A134" s="34"/>
      <c r="B134" s="35"/>
      <c r="C134" s="36"/>
      <c r="D134" s="191" t="s">
        <v>131</v>
      </c>
      <c r="E134" s="36"/>
      <c r="F134" s="192" t="s">
        <v>199</v>
      </c>
      <c r="G134" s="36"/>
      <c r="H134" s="36"/>
      <c r="I134" s="188"/>
      <c r="J134" s="36"/>
      <c r="K134" s="36"/>
      <c r="L134" s="39"/>
      <c r="M134" s="189"/>
      <c r="N134" s="190"/>
      <c r="O134" s="64"/>
      <c r="P134" s="64"/>
      <c r="Q134" s="64"/>
      <c r="R134" s="64"/>
      <c r="S134" s="64"/>
      <c r="T134" s="65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131</v>
      </c>
      <c r="AU134" s="17" t="s">
        <v>82</v>
      </c>
    </row>
    <row r="135" spans="1:65" s="13" customFormat="1" ht="11.25">
      <c r="B135" s="193"/>
      <c r="C135" s="194"/>
      <c r="D135" s="186" t="s">
        <v>133</v>
      </c>
      <c r="E135" s="195" t="s">
        <v>19</v>
      </c>
      <c r="F135" s="196" t="s">
        <v>200</v>
      </c>
      <c r="G135" s="194"/>
      <c r="H135" s="197">
        <v>67.8</v>
      </c>
      <c r="I135" s="198"/>
      <c r="J135" s="194"/>
      <c r="K135" s="194"/>
      <c r="L135" s="199"/>
      <c r="M135" s="200"/>
      <c r="N135" s="201"/>
      <c r="O135" s="201"/>
      <c r="P135" s="201"/>
      <c r="Q135" s="201"/>
      <c r="R135" s="201"/>
      <c r="S135" s="201"/>
      <c r="T135" s="202"/>
      <c r="AT135" s="203" t="s">
        <v>133</v>
      </c>
      <c r="AU135" s="203" t="s">
        <v>82</v>
      </c>
      <c r="AV135" s="13" t="s">
        <v>82</v>
      </c>
      <c r="AW135" s="13" t="s">
        <v>33</v>
      </c>
      <c r="AX135" s="13" t="s">
        <v>71</v>
      </c>
      <c r="AY135" s="203" t="s">
        <v>120</v>
      </c>
    </row>
    <row r="136" spans="1:65" s="13" customFormat="1" ht="11.25">
      <c r="B136" s="193"/>
      <c r="C136" s="194"/>
      <c r="D136" s="186" t="s">
        <v>133</v>
      </c>
      <c r="E136" s="195" t="s">
        <v>19</v>
      </c>
      <c r="F136" s="196" t="s">
        <v>201</v>
      </c>
      <c r="G136" s="194"/>
      <c r="H136" s="197">
        <v>17.7</v>
      </c>
      <c r="I136" s="198"/>
      <c r="J136" s="194"/>
      <c r="K136" s="194"/>
      <c r="L136" s="199"/>
      <c r="M136" s="200"/>
      <c r="N136" s="201"/>
      <c r="O136" s="201"/>
      <c r="P136" s="201"/>
      <c r="Q136" s="201"/>
      <c r="R136" s="201"/>
      <c r="S136" s="201"/>
      <c r="T136" s="202"/>
      <c r="AT136" s="203" t="s">
        <v>133</v>
      </c>
      <c r="AU136" s="203" t="s">
        <v>82</v>
      </c>
      <c r="AV136" s="13" t="s">
        <v>82</v>
      </c>
      <c r="AW136" s="13" t="s">
        <v>33</v>
      </c>
      <c r="AX136" s="13" t="s">
        <v>71</v>
      </c>
      <c r="AY136" s="203" t="s">
        <v>120</v>
      </c>
    </row>
    <row r="137" spans="1:65" s="2" customFormat="1" ht="16.5" customHeight="1">
      <c r="A137" s="34"/>
      <c r="B137" s="35"/>
      <c r="C137" s="173" t="s">
        <v>202</v>
      </c>
      <c r="D137" s="173" t="s">
        <v>122</v>
      </c>
      <c r="E137" s="174" t="s">
        <v>203</v>
      </c>
      <c r="F137" s="175" t="s">
        <v>204</v>
      </c>
      <c r="G137" s="176" t="s">
        <v>205</v>
      </c>
      <c r="H137" s="177">
        <v>608.76</v>
      </c>
      <c r="I137" s="178"/>
      <c r="J137" s="179">
        <f>ROUND(I137*H137,2)</f>
        <v>0</v>
      </c>
      <c r="K137" s="175" t="s">
        <v>126</v>
      </c>
      <c r="L137" s="39"/>
      <c r="M137" s="180" t="s">
        <v>19</v>
      </c>
      <c r="N137" s="181" t="s">
        <v>42</v>
      </c>
      <c r="O137" s="64"/>
      <c r="P137" s="182">
        <f>O137*H137</f>
        <v>0</v>
      </c>
      <c r="Q137" s="182">
        <v>0</v>
      </c>
      <c r="R137" s="182">
        <f>Q137*H137</f>
        <v>0</v>
      </c>
      <c r="S137" s="182">
        <v>0</v>
      </c>
      <c r="T137" s="183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4" t="s">
        <v>127</v>
      </c>
      <c r="AT137" s="184" t="s">
        <v>122</v>
      </c>
      <c r="AU137" s="184" t="s">
        <v>82</v>
      </c>
      <c r="AY137" s="17" t="s">
        <v>120</v>
      </c>
      <c r="BE137" s="185">
        <f>IF(N137="základní",J137,0)</f>
        <v>0</v>
      </c>
      <c r="BF137" s="185">
        <f>IF(N137="snížená",J137,0)</f>
        <v>0</v>
      </c>
      <c r="BG137" s="185">
        <f>IF(N137="zákl. přenesená",J137,0)</f>
        <v>0</v>
      </c>
      <c r="BH137" s="185">
        <f>IF(N137="sníž. přenesená",J137,0)</f>
        <v>0</v>
      </c>
      <c r="BI137" s="185">
        <f>IF(N137="nulová",J137,0)</f>
        <v>0</v>
      </c>
      <c r="BJ137" s="17" t="s">
        <v>79</v>
      </c>
      <c r="BK137" s="185">
        <f>ROUND(I137*H137,2)</f>
        <v>0</v>
      </c>
      <c r="BL137" s="17" t="s">
        <v>127</v>
      </c>
      <c r="BM137" s="184" t="s">
        <v>206</v>
      </c>
    </row>
    <row r="138" spans="1:65" s="2" customFormat="1" ht="19.5">
      <c r="A138" s="34"/>
      <c r="B138" s="35"/>
      <c r="C138" s="36"/>
      <c r="D138" s="186" t="s">
        <v>129</v>
      </c>
      <c r="E138" s="36"/>
      <c r="F138" s="187" t="s">
        <v>207</v>
      </c>
      <c r="G138" s="36"/>
      <c r="H138" s="36"/>
      <c r="I138" s="188"/>
      <c r="J138" s="36"/>
      <c r="K138" s="36"/>
      <c r="L138" s="39"/>
      <c r="M138" s="189"/>
      <c r="N138" s="190"/>
      <c r="O138" s="64"/>
      <c r="P138" s="64"/>
      <c r="Q138" s="64"/>
      <c r="R138" s="64"/>
      <c r="S138" s="64"/>
      <c r="T138" s="65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129</v>
      </c>
      <c r="AU138" s="17" t="s">
        <v>82</v>
      </c>
    </row>
    <row r="139" spans="1:65" s="2" customFormat="1" ht="11.25">
      <c r="A139" s="34"/>
      <c r="B139" s="35"/>
      <c r="C139" s="36"/>
      <c r="D139" s="191" t="s">
        <v>131</v>
      </c>
      <c r="E139" s="36"/>
      <c r="F139" s="192" t="s">
        <v>208</v>
      </c>
      <c r="G139" s="36"/>
      <c r="H139" s="36"/>
      <c r="I139" s="188"/>
      <c r="J139" s="36"/>
      <c r="K139" s="36"/>
      <c r="L139" s="39"/>
      <c r="M139" s="189"/>
      <c r="N139" s="190"/>
      <c r="O139" s="64"/>
      <c r="P139" s="64"/>
      <c r="Q139" s="64"/>
      <c r="R139" s="64"/>
      <c r="S139" s="64"/>
      <c r="T139" s="65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131</v>
      </c>
      <c r="AU139" s="17" t="s">
        <v>82</v>
      </c>
    </row>
    <row r="140" spans="1:65" s="13" customFormat="1" ht="11.25">
      <c r="B140" s="193"/>
      <c r="C140" s="194"/>
      <c r="D140" s="186" t="s">
        <v>133</v>
      </c>
      <c r="E140" s="195" t="s">
        <v>19</v>
      </c>
      <c r="F140" s="196" t="s">
        <v>209</v>
      </c>
      <c r="G140" s="194"/>
      <c r="H140" s="197">
        <v>608.76</v>
      </c>
      <c r="I140" s="198"/>
      <c r="J140" s="194"/>
      <c r="K140" s="194"/>
      <c r="L140" s="199"/>
      <c r="M140" s="200"/>
      <c r="N140" s="201"/>
      <c r="O140" s="201"/>
      <c r="P140" s="201"/>
      <c r="Q140" s="201"/>
      <c r="R140" s="201"/>
      <c r="S140" s="201"/>
      <c r="T140" s="202"/>
      <c r="AT140" s="203" t="s">
        <v>133</v>
      </c>
      <c r="AU140" s="203" t="s">
        <v>82</v>
      </c>
      <c r="AV140" s="13" t="s">
        <v>82</v>
      </c>
      <c r="AW140" s="13" t="s">
        <v>33</v>
      </c>
      <c r="AX140" s="13" t="s">
        <v>79</v>
      </c>
      <c r="AY140" s="203" t="s">
        <v>120</v>
      </c>
    </row>
    <row r="141" spans="1:65" s="2" customFormat="1" ht="16.5" customHeight="1">
      <c r="A141" s="34"/>
      <c r="B141" s="35"/>
      <c r="C141" s="173" t="s">
        <v>8</v>
      </c>
      <c r="D141" s="173" t="s">
        <v>122</v>
      </c>
      <c r="E141" s="174" t="s">
        <v>210</v>
      </c>
      <c r="F141" s="175" t="s">
        <v>211</v>
      </c>
      <c r="G141" s="176" t="s">
        <v>149</v>
      </c>
      <c r="H141" s="177">
        <v>338.2</v>
      </c>
      <c r="I141" s="178"/>
      <c r="J141" s="179">
        <f>ROUND(I141*H141,2)</f>
        <v>0</v>
      </c>
      <c r="K141" s="175" t="s">
        <v>126</v>
      </c>
      <c r="L141" s="39"/>
      <c r="M141" s="180" t="s">
        <v>19</v>
      </c>
      <c r="N141" s="181" t="s">
        <v>42</v>
      </c>
      <c r="O141" s="64"/>
      <c r="P141" s="182">
        <f>O141*H141</f>
        <v>0</v>
      </c>
      <c r="Q141" s="182">
        <v>0</v>
      </c>
      <c r="R141" s="182">
        <f>Q141*H141</f>
        <v>0</v>
      </c>
      <c r="S141" s="182">
        <v>0</v>
      </c>
      <c r="T141" s="183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4" t="s">
        <v>127</v>
      </c>
      <c r="AT141" s="184" t="s">
        <v>122</v>
      </c>
      <c r="AU141" s="184" t="s">
        <v>82</v>
      </c>
      <c r="AY141" s="17" t="s">
        <v>120</v>
      </c>
      <c r="BE141" s="185">
        <f>IF(N141="základní",J141,0)</f>
        <v>0</v>
      </c>
      <c r="BF141" s="185">
        <f>IF(N141="snížená",J141,0)</f>
        <v>0</v>
      </c>
      <c r="BG141" s="185">
        <f>IF(N141="zákl. přenesená",J141,0)</f>
        <v>0</v>
      </c>
      <c r="BH141" s="185">
        <f>IF(N141="sníž. přenesená",J141,0)</f>
        <v>0</v>
      </c>
      <c r="BI141" s="185">
        <f>IF(N141="nulová",J141,0)</f>
        <v>0</v>
      </c>
      <c r="BJ141" s="17" t="s">
        <v>79</v>
      </c>
      <c r="BK141" s="185">
        <f>ROUND(I141*H141,2)</f>
        <v>0</v>
      </c>
      <c r="BL141" s="17" t="s">
        <v>127</v>
      </c>
      <c r="BM141" s="184" t="s">
        <v>212</v>
      </c>
    </row>
    <row r="142" spans="1:65" s="2" customFormat="1" ht="11.25">
      <c r="A142" s="34"/>
      <c r="B142" s="35"/>
      <c r="C142" s="36"/>
      <c r="D142" s="186" t="s">
        <v>129</v>
      </c>
      <c r="E142" s="36"/>
      <c r="F142" s="187" t="s">
        <v>213</v>
      </c>
      <c r="G142" s="36"/>
      <c r="H142" s="36"/>
      <c r="I142" s="188"/>
      <c r="J142" s="36"/>
      <c r="K142" s="36"/>
      <c r="L142" s="39"/>
      <c r="M142" s="189"/>
      <c r="N142" s="190"/>
      <c r="O142" s="64"/>
      <c r="P142" s="64"/>
      <c r="Q142" s="64"/>
      <c r="R142" s="64"/>
      <c r="S142" s="64"/>
      <c r="T142" s="65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129</v>
      </c>
      <c r="AU142" s="17" t="s">
        <v>82</v>
      </c>
    </row>
    <row r="143" spans="1:65" s="2" customFormat="1" ht="11.25">
      <c r="A143" s="34"/>
      <c r="B143" s="35"/>
      <c r="C143" s="36"/>
      <c r="D143" s="191" t="s">
        <v>131</v>
      </c>
      <c r="E143" s="36"/>
      <c r="F143" s="192" t="s">
        <v>214</v>
      </c>
      <c r="G143" s="36"/>
      <c r="H143" s="36"/>
      <c r="I143" s="188"/>
      <c r="J143" s="36"/>
      <c r="K143" s="36"/>
      <c r="L143" s="39"/>
      <c r="M143" s="189"/>
      <c r="N143" s="190"/>
      <c r="O143" s="64"/>
      <c r="P143" s="64"/>
      <c r="Q143" s="64"/>
      <c r="R143" s="64"/>
      <c r="S143" s="64"/>
      <c r="T143" s="65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7" t="s">
        <v>131</v>
      </c>
      <c r="AU143" s="17" t="s">
        <v>82</v>
      </c>
    </row>
    <row r="144" spans="1:65" s="13" customFormat="1" ht="11.25">
      <c r="B144" s="193"/>
      <c r="C144" s="194"/>
      <c r="D144" s="186" t="s">
        <v>133</v>
      </c>
      <c r="E144" s="195" t="s">
        <v>19</v>
      </c>
      <c r="F144" s="196" t="s">
        <v>215</v>
      </c>
      <c r="G144" s="194"/>
      <c r="H144" s="197">
        <v>338.2</v>
      </c>
      <c r="I144" s="198"/>
      <c r="J144" s="194"/>
      <c r="K144" s="194"/>
      <c r="L144" s="199"/>
      <c r="M144" s="200"/>
      <c r="N144" s="201"/>
      <c r="O144" s="201"/>
      <c r="P144" s="201"/>
      <c r="Q144" s="201"/>
      <c r="R144" s="201"/>
      <c r="S144" s="201"/>
      <c r="T144" s="202"/>
      <c r="AT144" s="203" t="s">
        <v>133</v>
      </c>
      <c r="AU144" s="203" t="s">
        <v>82</v>
      </c>
      <c r="AV144" s="13" t="s">
        <v>82</v>
      </c>
      <c r="AW144" s="13" t="s">
        <v>33</v>
      </c>
      <c r="AX144" s="13" t="s">
        <v>79</v>
      </c>
      <c r="AY144" s="203" t="s">
        <v>120</v>
      </c>
    </row>
    <row r="145" spans="1:65" s="2" customFormat="1" ht="16.5" customHeight="1">
      <c r="A145" s="34"/>
      <c r="B145" s="35"/>
      <c r="C145" s="173" t="s">
        <v>216</v>
      </c>
      <c r="D145" s="173" t="s">
        <v>122</v>
      </c>
      <c r="E145" s="174" t="s">
        <v>217</v>
      </c>
      <c r="F145" s="175" t="s">
        <v>218</v>
      </c>
      <c r="G145" s="176" t="s">
        <v>149</v>
      </c>
      <c r="H145" s="177">
        <v>34.817999999999998</v>
      </c>
      <c r="I145" s="178"/>
      <c r="J145" s="179">
        <f>ROUND(I145*H145,2)</f>
        <v>0</v>
      </c>
      <c r="K145" s="175" t="s">
        <v>126</v>
      </c>
      <c r="L145" s="39"/>
      <c r="M145" s="180" t="s">
        <v>19</v>
      </c>
      <c r="N145" s="181" t="s">
        <v>42</v>
      </c>
      <c r="O145" s="64"/>
      <c r="P145" s="182">
        <f>O145*H145</f>
        <v>0</v>
      </c>
      <c r="Q145" s="182">
        <v>0</v>
      </c>
      <c r="R145" s="182">
        <f>Q145*H145</f>
        <v>0</v>
      </c>
      <c r="S145" s="182">
        <v>0</v>
      </c>
      <c r="T145" s="183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4" t="s">
        <v>127</v>
      </c>
      <c r="AT145" s="184" t="s">
        <v>122</v>
      </c>
      <c r="AU145" s="184" t="s">
        <v>82</v>
      </c>
      <c r="AY145" s="17" t="s">
        <v>120</v>
      </c>
      <c r="BE145" s="185">
        <f>IF(N145="základní",J145,0)</f>
        <v>0</v>
      </c>
      <c r="BF145" s="185">
        <f>IF(N145="snížená",J145,0)</f>
        <v>0</v>
      </c>
      <c r="BG145" s="185">
        <f>IF(N145="zákl. přenesená",J145,0)</f>
        <v>0</v>
      </c>
      <c r="BH145" s="185">
        <f>IF(N145="sníž. přenesená",J145,0)</f>
        <v>0</v>
      </c>
      <c r="BI145" s="185">
        <f>IF(N145="nulová",J145,0)</f>
        <v>0</v>
      </c>
      <c r="BJ145" s="17" t="s">
        <v>79</v>
      </c>
      <c r="BK145" s="185">
        <f>ROUND(I145*H145,2)</f>
        <v>0</v>
      </c>
      <c r="BL145" s="17" t="s">
        <v>127</v>
      </c>
      <c r="BM145" s="184" t="s">
        <v>219</v>
      </c>
    </row>
    <row r="146" spans="1:65" s="2" customFormat="1" ht="19.5">
      <c r="A146" s="34"/>
      <c r="B146" s="35"/>
      <c r="C146" s="36"/>
      <c r="D146" s="186" t="s">
        <v>129</v>
      </c>
      <c r="E146" s="36"/>
      <c r="F146" s="187" t="s">
        <v>220</v>
      </c>
      <c r="G146" s="36"/>
      <c r="H146" s="36"/>
      <c r="I146" s="188"/>
      <c r="J146" s="36"/>
      <c r="K146" s="36"/>
      <c r="L146" s="39"/>
      <c r="M146" s="189"/>
      <c r="N146" s="190"/>
      <c r="O146" s="64"/>
      <c r="P146" s="64"/>
      <c r="Q146" s="64"/>
      <c r="R146" s="64"/>
      <c r="S146" s="64"/>
      <c r="T146" s="65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129</v>
      </c>
      <c r="AU146" s="17" t="s">
        <v>82</v>
      </c>
    </row>
    <row r="147" spans="1:65" s="2" customFormat="1" ht="11.25">
      <c r="A147" s="34"/>
      <c r="B147" s="35"/>
      <c r="C147" s="36"/>
      <c r="D147" s="191" t="s">
        <v>131</v>
      </c>
      <c r="E147" s="36"/>
      <c r="F147" s="192" t="s">
        <v>221</v>
      </c>
      <c r="G147" s="36"/>
      <c r="H147" s="36"/>
      <c r="I147" s="188"/>
      <c r="J147" s="36"/>
      <c r="K147" s="36"/>
      <c r="L147" s="39"/>
      <c r="M147" s="189"/>
      <c r="N147" s="190"/>
      <c r="O147" s="64"/>
      <c r="P147" s="64"/>
      <c r="Q147" s="64"/>
      <c r="R147" s="64"/>
      <c r="S147" s="64"/>
      <c r="T147" s="65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7" t="s">
        <v>131</v>
      </c>
      <c r="AU147" s="17" t="s">
        <v>82</v>
      </c>
    </row>
    <row r="148" spans="1:65" s="13" customFormat="1" ht="11.25">
      <c r="B148" s="193"/>
      <c r="C148" s="194"/>
      <c r="D148" s="186" t="s">
        <v>133</v>
      </c>
      <c r="E148" s="195" t="s">
        <v>19</v>
      </c>
      <c r="F148" s="196" t="s">
        <v>222</v>
      </c>
      <c r="G148" s="194"/>
      <c r="H148" s="197">
        <v>26.891999999999999</v>
      </c>
      <c r="I148" s="198"/>
      <c r="J148" s="194"/>
      <c r="K148" s="194"/>
      <c r="L148" s="199"/>
      <c r="M148" s="200"/>
      <c r="N148" s="201"/>
      <c r="O148" s="201"/>
      <c r="P148" s="201"/>
      <c r="Q148" s="201"/>
      <c r="R148" s="201"/>
      <c r="S148" s="201"/>
      <c r="T148" s="202"/>
      <c r="AT148" s="203" t="s">
        <v>133</v>
      </c>
      <c r="AU148" s="203" t="s">
        <v>82</v>
      </c>
      <c r="AV148" s="13" t="s">
        <v>82</v>
      </c>
      <c r="AW148" s="13" t="s">
        <v>33</v>
      </c>
      <c r="AX148" s="13" t="s">
        <v>71</v>
      </c>
      <c r="AY148" s="203" t="s">
        <v>120</v>
      </c>
    </row>
    <row r="149" spans="1:65" s="13" customFormat="1" ht="11.25">
      <c r="B149" s="193"/>
      <c r="C149" s="194"/>
      <c r="D149" s="186" t="s">
        <v>133</v>
      </c>
      <c r="E149" s="195" t="s">
        <v>19</v>
      </c>
      <c r="F149" s="196" t="s">
        <v>223</v>
      </c>
      <c r="G149" s="194"/>
      <c r="H149" s="197">
        <v>7.9260000000000002</v>
      </c>
      <c r="I149" s="198"/>
      <c r="J149" s="194"/>
      <c r="K149" s="194"/>
      <c r="L149" s="199"/>
      <c r="M149" s="200"/>
      <c r="N149" s="201"/>
      <c r="O149" s="201"/>
      <c r="P149" s="201"/>
      <c r="Q149" s="201"/>
      <c r="R149" s="201"/>
      <c r="S149" s="201"/>
      <c r="T149" s="202"/>
      <c r="AT149" s="203" t="s">
        <v>133</v>
      </c>
      <c r="AU149" s="203" t="s">
        <v>82</v>
      </c>
      <c r="AV149" s="13" t="s">
        <v>82</v>
      </c>
      <c r="AW149" s="13" t="s">
        <v>33</v>
      </c>
      <c r="AX149" s="13" t="s">
        <v>71</v>
      </c>
      <c r="AY149" s="203" t="s">
        <v>120</v>
      </c>
    </row>
    <row r="150" spans="1:65" s="2" customFormat="1" ht="16.5" customHeight="1">
      <c r="A150" s="34"/>
      <c r="B150" s="35"/>
      <c r="C150" s="204" t="s">
        <v>224</v>
      </c>
      <c r="D150" s="204" t="s">
        <v>225</v>
      </c>
      <c r="E150" s="205" t="s">
        <v>226</v>
      </c>
      <c r="F150" s="206" t="s">
        <v>227</v>
      </c>
      <c r="G150" s="207" t="s">
        <v>205</v>
      </c>
      <c r="H150" s="208">
        <v>62.154000000000003</v>
      </c>
      <c r="I150" s="209"/>
      <c r="J150" s="210">
        <f>ROUND(I150*H150,2)</f>
        <v>0</v>
      </c>
      <c r="K150" s="206" t="s">
        <v>126</v>
      </c>
      <c r="L150" s="211"/>
      <c r="M150" s="212" t="s">
        <v>19</v>
      </c>
      <c r="N150" s="213" t="s">
        <v>42</v>
      </c>
      <c r="O150" s="64"/>
      <c r="P150" s="182">
        <f>O150*H150</f>
        <v>0</v>
      </c>
      <c r="Q150" s="182">
        <v>1</v>
      </c>
      <c r="R150" s="182">
        <f>Q150*H150</f>
        <v>62.154000000000003</v>
      </c>
      <c r="S150" s="182">
        <v>0</v>
      </c>
      <c r="T150" s="183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4" t="s">
        <v>179</v>
      </c>
      <c r="AT150" s="184" t="s">
        <v>225</v>
      </c>
      <c r="AU150" s="184" t="s">
        <v>82</v>
      </c>
      <c r="AY150" s="17" t="s">
        <v>120</v>
      </c>
      <c r="BE150" s="185">
        <f>IF(N150="základní",J150,0)</f>
        <v>0</v>
      </c>
      <c r="BF150" s="185">
        <f>IF(N150="snížená",J150,0)</f>
        <v>0</v>
      </c>
      <c r="BG150" s="185">
        <f>IF(N150="zákl. přenesená",J150,0)</f>
        <v>0</v>
      </c>
      <c r="BH150" s="185">
        <f>IF(N150="sníž. přenesená",J150,0)</f>
        <v>0</v>
      </c>
      <c r="BI150" s="185">
        <f>IF(N150="nulová",J150,0)</f>
        <v>0</v>
      </c>
      <c r="BJ150" s="17" t="s">
        <v>79</v>
      </c>
      <c r="BK150" s="185">
        <f>ROUND(I150*H150,2)</f>
        <v>0</v>
      </c>
      <c r="BL150" s="17" t="s">
        <v>127</v>
      </c>
      <c r="BM150" s="184" t="s">
        <v>228</v>
      </c>
    </row>
    <row r="151" spans="1:65" s="2" customFormat="1" ht="11.25">
      <c r="A151" s="34"/>
      <c r="B151" s="35"/>
      <c r="C151" s="36"/>
      <c r="D151" s="186" t="s">
        <v>129</v>
      </c>
      <c r="E151" s="36"/>
      <c r="F151" s="187" t="s">
        <v>227</v>
      </c>
      <c r="G151" s="36"/>
      <c r="H151" s="36"/>
      <c r="I151" s="188"/>
      <c r="J151" s="36"/>
      <c r="K151" s="36"/>
      <c r="L151" s="39"/>
      <c r="M151" s="189"/>
      <c r="N151" s="190"/>
      <c r="O151" s="64"/>
      <c r="P151" s="64"/>
      <c r="Q151" s="64"/>
      <c r="R151" s="64"/>
      <c r="S151" s="64"/>
      <c r="T151" s="65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129</v>
      </c>
      <c r="AU151" s="17" t="s">
        <v>82</v>
      </c>
    </row>
    <row r="152" spans="1:65" s="13" customFormat="1" ht="11.25">
      <c r="B152" s="193"/>
      <c r="C152" s="194"/>
      <c r="D152" s="186" t="s">
        <v>133</v>
      </c>
      <c r="E152" s="195" t="s">
        <v>19</v>
      </c>
      <c r="F152" s="196" t="s">
        <v>229</v>
      </c>
      <c r="G152" s="194"/>
      <c r="H152" s="197">
        <v>62.154000000000003</v>
      </c>
      <c r="I152" s="198"/>
      <c r="J152" s="194"/>
      <c r="K152" s="194"/>
      <c r="L152" s="199"/>
      <c r="M152" s="200"/>
      <c r="N152" s="201"/>
      <c r="O152" s="201"/>
      <c r="P152" s="201"/>
      <c r="Q152" s="201"/>
      <c r="R152" s="201"/>
      <c r="S152" s="201"/>
      <c r="T152" s="202"/>
      <c r="AT152" s="203" t="s">
        <v>133</v>
      </c>
      <c r="AU152" s="203" t="s">
        <v>82</v>
      </c>
      <c r="AV152" s="13" t="s">
        <v>82</v>
      </c>
      <c r="AW152" s="13" t="s">
        <v>33</v>
      </c>
      <c r="AX152" s="13" t="s">
        <v>79</v>
      </c>
      <c r="AY152" s="203" t="s">
        <v>120</v>
      </c>
    </row>
    <row r="153" spans="1:65" s="2" customFormat="1" ht="21.75" customHeight="1">
      <c r="A153" s="34"/>
      <c r="B153" s="35"/>
      <c r="C153" s="173" t="s">
        <v>230</v>
      </c>
      <c r="D153" s="173" t="s">
        <v>122</v>
      </c>
      <c r="E153" s="174" t="s">
        <v>231</v>
      </c>
      <c r="F153" s="175" t="s">
        <v>232</v>
      </c>
      <c r="G153" s="176" t="s">
        <v>125</v>
      </c>
      <c r="H153" s="177">
        <v>2060.1999999999998</v>
      </c>
      <c r="I153" s="178"/>
      <c r="J153" s="179">
        <f>ROUND(I153*H153,2)</f>
        <v>0</v>
      </c>
      <c r="K153" s="175" t="s">
        <v>126</v>
      </c>
      <c r="L153" s="39"/>
      <c r="M153" s="180" t="s">
        <v>19</v>
      </c>
      <c r="N153" s="181" t="s">
        <v>42</v>
      </c>
      <c r="O153" s="64"/>
      <c r="P153" s="182">
        <f>O153*H153</f>
        <v>0</v>
      </c>
      <c r="Q153" s="182">
        <v>0</v>
      </c>
      <c r="R153" s="182">
        <f>Q153*H153</f>
        <v>0</v>
      </c>
      <c r="S153" s="182">
        <v>0</v>
      </c>
      <c r="T153" s="183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4" t="s">
        <v>127</v>
      </c>
      <c r="AT153" s="184" t="s">
        <v>122</v>
      </c>
      <c r="AU153" s="184" t="s">
        <v>82</v>
      </c>
      <c r="AY153" s="17" t="s">
        <v>120</v>
      </c>
      <c r="BE153" s="185">
        <f>IF(N153="základní",J153,0)</f>
        <v>0</v>
      </c>
      <c r="BF153" s="185">
        <f>IF(N153="snížená",J153,0)</f>
        <v>0</v>
      </c>
      <c r="BG153" s="185">
        <f>IF(N153="zákl. přenesená",J153,0)</f>
        <v>0</v>
      </c>
      <c r="BH153" s="185">
        <f>IF(N153="sníž. přenesená",J153,0)</f>
        <v>0</v>
      </c>
      <c r="BI153" s="185">
        <f>IF(N153="nulová",J153,0)</f>
        <v>0</v>
      </c>
      <c r="BJ153" s="17" t="s">
        <v>79</v>
      </c>
      <c r="BK153" s="185">
        <f>ROUND(I153*H153,2)</f>
        <v>0</v>
      </c>
      <c r="BL153" s="17" t="s">
        <v>127</v>
      </c>
      <c r="BM153" s="184" t="s">
        <v>233</v>
      </c>
    </row>
    <row r="154" spans="1:65" s="2" customFormat="1" ht="11.25">
      <c r="A154" s="34"/>
      <c r="B154" s="35"/>
      <c r="C154" s="36"/>
      <c r="D154" s="186" t="s">
        <v>129</v>
      </c>
      <c r="E154" s="36"/>
      <c r="F154" s="187" t="s">
        <v>234</v>
      </c>
      <c r="G154" s="36"/>
      <c r="H154" s="36"/>
      <c r="I154" s="188"/>
      <c r="J154" s="36"/>
      <c r="K154" s="36"/>
      <c r="L154" s="39"/>
      <c r="M154" s="189"/>
      <c r="N154" s="190"/>
      <c r="O154" s="64"/>
      <c r="P154" s="64"/>
      <c r="Q154" s="64"/>
      <c r="R154" s="64"/>
      <c r="S154" s="64"/>
      <c r="T154" s="65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129</v>
      </c>
      <c r="AU154" s="17" t="s">
        <v>82</v>
      </c>
    </row>
    <row r="155" spans="1:65" s="2" customFormat="1" ht="11.25">
      <c r="A155" s="34"/>
      <c r="B155" s="35"/>
      <c r="C155" s="36"/>
      <c r="D155" s="191" t="s">
        <v>131</v>
      </c>
      <c r="E155" s="36"/>
      <c r="F155" s="192" t="s">
        <v>235</v>
      </c>
      <c r="G155" s="36"/>
      <c r="H155" s="36"/>
      <c r="I155" s="188"/>
      <c r="J155" s="36"/>
      <c r="K155" s="36"/>
      <c r="L155" s="39"/>
      <c r="M155" s="189"/>
      <c r="N155" s="190"/>
      <c r="O155" s="64"/>
      <c r="P155" s="64"/>
      <c r="Q155" s="64"/>
      <c r="R155" s="64"/>
      <c r="S155" s="64"/>
      <c r="T155" s="65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7" t="s">
        <v>131</v>
      </c>
      <c r="AU155" s="17" t="s">
        <v>82</v>
      </c>
    </row>
    <row r="156" spans="1:65" s="13" customFormat="1" ht="11.25">
      <c r="B156" s="193"/>
      <c r="C156" s="194"/>
      <c r="D156" s="186" t="s">
        <v>133</v>
      </c>
      <c r="E156" s="195" t="s">
        <v>19</v>
      </c>
      <c r="F156" s="196" t="s">
        <v>236</v>
      </c>
      <c r="G156" s="194"/>
      <c r="H156" s="197">
        <v>2060.1999999999998</v>
      </c>
      <c r="I156" s="198"/>
      <c r="J156" s="194"/>
      <c r="K156" s="194"/>
      <c r="L156" s="199"/>
      <c r="M156" s="200"/>
      <c r="N156" s="201"/>
      <c r="O156" s="201"/>
      <c r="P156" s="201"/>
      <c r="Q156" s="201"/>
      <c r="R156" s="201"/>
      <c r="S156" s="201"/>
      <c r="T156" s="202"/>
      <c r="AT156" s="203" t="s">
        <v>133</v>
      </c>
      <c r="AU156" s="203" t="s">
        <v>82</v>
      </c>
      <c r="AV156" s="13" t="s">
        <v>82</v>
      </c>
      <c r="AW156" s="13" t="s">
        <v>33</v>
      </c>
      <c r="AX156" s="13" t="s">
        <v>79</v>
      </c>
      <c r="AY156" s="203" t="s">
        <v>120</v>
      </c>
    </row>
    <row r="157" spans="1:65" s="2" customFormat="1" ht="16.5" customHeight="1">
      <c r="A157" s="34"/>
      <c r="B157" s="35"/>
      <c r="C157" s="173" t="s">
        <v>237</v>
      </c>
      <c r="D157" s="173" t="s">
        <v>122</v>
      </c>
      <c r="E157" s="174" t="s">
        <v>238</v>
      </c>
      <c r="F157" s="175" t="s">
        <v>239</v>
      </c>
      <c r="G157" s="176" t="s">
        <v>125</v>
      </c>
      <c r="H157" s="177">
        <v>400</v>
      </c>
      <c r="I157" s="178"/>
      <c r="J157" s="179">
        <f>ROUND(I157*H157,2)</f>
        <v>0</v>
      </c>
      <c r="K157" s="175" t="s">
        <v>126</v>
      </c>
      <c r="L157" s="39"/>
      <c r="M157" s="180" t="s">
        <v>19</v>
      </c>
      <c r="N157" s="181" t="s">
        <v>42</v>
      </c>
      <c r="O157" s="64"/>
      <c r="P157" s="182">
        <f>O157*H157</f>
        <v>0</v>
      </c>
      <c r="Q157" s="182">
        <v>0</v>
      </c>
      <c r="R157" s="182">
        <f>Q157*H157</f>
        <v>0</v>
      </c>
      <c r="S157" s="182">
        <v>0</v>
      </c>
      <c r="T157" s="183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84" t="s">
        <v>127</v>
      </c>
      <c r="AT157" s="184" t="s">
        <v>122</v>
      </c>
      <c r="AU157" s="184" t="s">
        <v>82</v>
      </c>
      <c r="AY157" s="17" t="s">
        <v>120</v>
      </c>
      <c r="BE157" s="185">
        <f>IF(N157="základní",J157,0)</f>
        <v>0</v>
      </c>
      <c r="BF157" s="185">
        <f>IF(N157="snížená",J157,0)</f>
        <v>0</v>
      </c>
      <c r="BG157" s="185">
        <f>IF(N157="zákl. přenesená",J157,0)</f>
        <v>0</v>
      </c>
      <c r="BH157" s="185">
        <f>IF(N157="sníž. přenesená",J157,0)</f>
        <v>0</v>
      </c>
      <c r="BI157" s="185">
        <f>IF(N157="nulová",J157,0)</f>
        <v>0</v>
      </c>
      <c r="BJ157" s="17" t="s">
        <v>79</v>
      </c>
      <c r="BK157" s="185">
        <f>ROUND(I157*H157,2)</f>
        <v>0</v>
      </c>
      <c r="BL157" s="17" t="s">
        <v>127</v>
      </c>
      <c r="BM157" s="184" t="s">
        <v>240</v>
      </c>
    </row>
    <row r="158" spans="1:65" s="2" customFormat="1" ht="11.25">
      <c r="A158" s="34"/>
      <c r="B158" s="35"/>
      <c r="C158" s="36"/>
      <c r="D158" s="186" t="s">
        <v>129</v>
      </c>
      <c r="E158" s="36"/>
      <c r="F158" s="187" t="s">
        <v>241</v>
      </c>
      <c r="G158" s="36"/>
      <c r="H158" s="36"/>
      <c r="I158" s="188"/>
      <c r="J158" s="36"/>
      <c r="K158" s="36"/>
      <c r="L158" s="39"/>
      <c r="M158" s="189"/>
      <c r="N158" s="190"/>
      <c r="O158" s="64"/>
      <c r="P158" s="64"/>
      <c r="Q158" s="64"/>
      <c r="R158" s="64"/>
      <c r="S158" s="64"/>
      <c r="T158" s="65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7" t="s">
        <v>129</v>
      </c>
      <c r="AU158" s="17" t="s">
        <v>82</v>
      </c>
    </row>
    <row r="159" spans="1:65" s="2" customFormat="1" ht="11.25">
      <c r="A159" s="34"/>
      <c r="B159" s="35"/>
      <c r="C159" s="36"/>
      <c r="D159" s="191" t="s">
        <v>131</v>
      </c>
      <c r="E159" s="36"/>
      <c r="F159" s="192" t="s">
        <v>242</v>
      </c>
      <c r="G159" s="36"/>
      <c r="H159" s="36"/>
      <c r="I159" s="188"/>
      <c r="J159" s="36"/>
      <c r="K159" s="36"/>
      <c r="L159" s="39"/>
      <c r="M159" s="189"/>
      <c r="N159" s="190"/>
      <c r="O159" s="64"/>
      <c r="P159" s="64"/>
      <c r="Q159" s="64"/>
      <c r="R159" s="64"/>
      <c r="S159" s="64"/>
      <c r="T159" s="65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7" t="s">
        <v>131</v>
      </c>
      <c r="AU159" s="17" t="s">
        <v>82</v>
      </c>
    </row>
    <row r="160" spans="1:65" s="13" customFormat="1" ht="11.25">
      <c r="B160" s="193"/>
      <c r="C160" s="194"/>
      <c r="D160" s="186" t="s">
        <v>133</v>
      </c>
      <c r="E160" s="195" t="s">
        <v>19</v>
      </c>
      <c r="F160" s="196" t="s">
        <v>243</v>
      </c>
      <c r="G160" s="194"/>
      <c r="H160" s="197">
        <v>400</v>
      </c>
      <c r="I160" s="198"/>
      <c r="J160" s="194"/>
      <c r="K160" s="194"/>
      <c r="L160" s="199"/>
      <c r="M160" s="200"/>
      <c r="N160" s="201"/>
      <c r="O160" s="201"/>
      <c r="P160" s="201"/>
      <c r="Q160" s="201"/>
      <c r="R160" s="201"/>
      <c r="S160" s="201"/>
      <c r="T160" s="202"/>
      <c r="AT160" s="203" t="s">
        <v>133</v>
      </c>
      <c r="AU160" s="203" t="s">
        <v>82</v>
      </c>
      <c r="AV160" s="13" t="s">
        <v>82</v>
      </c>
      <c r="AW160" s="13" t="s">
        <v>33</v>
      </c>
      <c r="AX160" s="13" t="s">
        <v>79</v>
      </c>
      <c r="AY160" s="203" t="s">
        <v>120</v>
      </c>
    </row>
    <row r="161" spans="1:65" s="2" customFormat="1" ht="16.5" customHeight="1">
      <c r="A161" s="34"/>
      <c r="B161" s="35"/>
      <c r="C161" s="173" t="s">
        <v>244</v>
      </c>
      <c r="D161" s="173" t="s">
        <v>122</v>
      </c>
      <c r="E161" s="174" t="s">
        <v>245</v>
      </c>
      <c r="F161" s="175" t="s">
        <v>246</v>
      </c>
      <c r="G161" s="176" t="s">
        <v>125</v>
      </c>
      <c r="H161" s="177">
        <v>167.4</v>
      </c>
      <c r="I161" s="178"/>
      <c r="J161" s="179">
        <f>ROUND(I161*H161,2)</f>
        <v>0</v>
      </c>
      <c r="K161" s="175" t="s">
        <v>126</v>
      </c>
      <c r="L161" s="39"/>
      <c r="M161" s="180" t="s">
        <v>19</v>
      </c>
      <c r="N161" s="181" t="s">
        <v>42</v>
      </c>
      <c r="O161" s="64"/>
      <c r="P161" s="182">
        <f>O161*H161</f>
        <v>0</v>
      </c>
      <c r="Q161" s="182">
        <v>0</v>
      </c>
      <c r="R161" s="182">
        <f>Q161*H161</f>
        <v>0</v>
      </c>
      <c r="S161" s="182">
        <v>0</v>
      </c>
      <c r="T161" s="183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84" t="s">
        <v>127</v>
      </c>
      <c r="AT161" s="184" t="s">
        <v>122</v>
      </c>
      <c r="AU161" s="184" t="s">
        <v>82</v>
      </c>
      <c r="AY161" s="17" t="s">
        <v>120</v>
      </c>
      <c r="BE161" s="185">
        <f>IF(N161="základní",J161,0)</f>
        <v>0</v>
      </c>
      <c r="BF161" s="185">
        <f>IF(N161="snížená",J161,0)</f>
        <v>0</v>
      </c>
      <c r="BG161" s="185">
        <f>IF(N161="zákl. přenesená",J161,0)</f>
        <v>0</v>
      </c>
      <c r="BH161" s="185">
        <f>IF(N161="sníž. přenesená",J161,0)</f>
        <v>0</v>
      </c>
      <c r="BI161" s="185">
        <f>IF(N161="nulová",J161,0)</f>
        <v>0</v>
      </c>
      <c r="BJ161" s="17" t="s">
        <v>79</v>
      </c>
      <c r="BK161" s="185">
        <f>ROUND(I161*H161,2)</f>
        <v>0</v>
      </c>
      <c r="BL161" s="17" t="s">
        <v>127</v>
      </c>
      <c r="BM161" s="184" t="s">
        <v>247</v>
      </c>
    </row>
    <row r="162" spans="1:65" s="2" customFormat="1" ht="11.25">
      <c r="A162" s="34"/>
      <c r="B162" s="35"/>
      <c r="C162" s="36"/>
      <c r="D162" s="186" t="s">
        <v>129</v>
      </c>
      <c r="E162" s="36"/>
      <c r="F162" s="187" t="s">
        <v>248</v>
      </c>
      <c r="G162" s="36"/>
      <c r="H162" s="36"/>
      <c r="I162" s="188"/>
      <c r="J162" s="36"/>
      <c r="K162" s="36"/>
      <c r="L162" s="39"/>
      <c r="M162" s="189"/>
      <c r="N162" s="190"/>
      <c r="O162" s="64"/>
      <c r="P162" s="64"/>
      <c r="Q162" s="64"/>
      <c r="R162" s="64"/>
      <c r="S162" s="64"/>
      <c r="T162" s="65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7" t="s">
        <v>129</v>
      </c>
      <c r="AU162" s="17" t="s">
        <v>82</v>
      </c>
    </row>
    <row r="163" spans="1:65" s="2" customFormat="1" ht="11.25">
      <c r="A163" s="34"/>
      <c r="B163" s="35"/>
      <c r="C163" s="36"/>
      <c r="D163" s="191" t="s">
        <v>131</v>
      </c>
      <c r="E163" s="36"/>
      <c r="F163" s="192" t="s">
        <v>249</v>
      </c>
      <c r="G163" s="36"/>
      <c r="H163" s="36"/>
      <c r="I163" s="188"/>
      <c r="J163" s="36"/>
      <c r="K163" s="36"/>
      <c r="L163" s="39"/>
      <c r="M163" s="189"/>
      <c r="N163" s="190"/>
      <c r="O163" s="64"/>
      <c r="P163" s="64"/>
      <c r="Q163" s="64"/>
      <c r="R163" s="64"/>
      <c r="S163" s="64"/>
      <c r="T163" s="65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131</v>
      </c>
      <c r="AU163" s="17" t="s">
        <v>82</v>
      </c>
    </row>
    <row r="164" spans="1:65" s="13" customFormat="1" ht="11.25">
      <c r="B164" s="193"/>
      <c r="C164" s="194"/>
      <c r="D164" s="186" t="s">
        <v>133</v>
      </c>
      <c r="E164" s="195" t="s">
        <v>19</v>
      </c>
      <c r="F164" s="196" t="s">
        <v>250</v>
      </c>
      <c r="G164" s="194"/>
      <c r="H164" s="197">
        <v>167.4</v>
      </c>
      <c r="I164" s="198"/>
      <c r="J164" s="194"/>
      <c r="K164" s="194"/>
      <c r="L164" s="199"/>
      <c r="M164" s="200"/>
      <c r="N164" s="201"/>
      <c r="O164" s="201"/>
      <c r="P164" s="201"/>
      <c r="Q164" s="201"/>
      <c r="R164" s="201"/>
      <c r="S164" s="201"/>
      <c r="T164" s="202"/>
      <c r="AT164" s="203" t="s">
        <v>133</v>
      </c>
      <c r="AU164" s="203" t="s">
        <v>82</v>
      </c>
      <c r="AV164" s="13" t="s">
        <v>82</v>
      </c>
      <c r="AW164" s="13" t="s">
        <v>33</v>
      </c>
      <c r="AX164" s="13" t="s">
        <v>79</v>
      </c>
      <c r="AY164" s="203" t="s">
        <v>120</v>
      </c>
    </row>
    <row r="165" spans="1:65" s="2" customFormat="1" ht="16.5" customHeight="1">
      <c r="A165" s="34"/>
      <c r="B165" s="35"/>
      <c r="C165" s="173" t="s">
        <v>251</v>
      </c>
      <c r="D165" s="173" t="s">
        <v>122</v>
      </c>
      <c r="E165" s="174" t="s">
        <v>252</v>
      </c>
      <c r="F165" s="175" t="s">
        <v>253</v>
      </c>
      <c r="G165" s="176" t="s">
        <v>125</v>
      </c>
      <c r="H165" s="177">
        <v>1697</v>
      </c>
      <c r="I165" s="178"/>
      <c r="J165" s="179">
        <f>ROUND(I165*H165,2)</f>
        <v>0</v>
      </c>
      <c r="K165" s="175" t="s">
        <v>126</v>
      </c>
      <c r="L165" s="39"/>
      <c r="M165" s="180" t="s">
        <v>19</v>
      </c>
      <c r="N165" s="181" t="s">
        <v>42</v>
      </c>
      <c r="O165" s="64"/>
      <c r="P165" s="182">
        <f>O165*H165</f>
        <v>0</v>
      </c>
      <c r="Q165" s="182">
        <v>0</v>
      </c>
      <c r="R165" s="182">
        <f>Q165*H165</f>
        <v>0</v>
      </c>
      <c r="S165" s="182">
        <v>0</v>
      </c>
      <c r="T165" s="183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84" t="s">
        <v>127</v>
      </c>
      <c r="AT165" s="184" t="s">
        <v>122</v>
      </c>
      <c r="AU165" s="184" t="s">
        <v>82</v>
      </c>
      <c r="AY165" s="17" t="s">
        <v>120</v>
      </c>
      <c r="BE165" s="185">
        <f>IF(N165="základní",J165,0)</f>
        <v>0</v>
      </c>
      <c r="BF165" s="185">
        <f>IF(N165="snížená",J165,0)</f>
        <v>0</v>
      </c>
      <c r="BG165" s="185">
        <f>IF(N165="zákl. přenesená",J165,0)</f>
        <v>0</v>
      </c>
      <c r="BH165" s="185">
        <f>IF(N165="sníž. přenesená",J165,0)</f>
        <v>0</v>
      </c>
      <c r="BI165" s="185">
        <f>IF(N165="nulová",J165,0)</f>
        <v>0</v>
      </c>
      <c r="BJ165" s="17" t="s">
        <v>79</v>
      </c>
      <c r="BK165" s="185">
        <f>ROUND(I165*H165,2)</f>
        <v>0</v>
      </c>
      <c r="BL165" s="17" t="s">
        <v>127</v>
      </c>
      <c r="BM165" s="184" t="s">
        <v>254</v>
      </c>
    </row>
    <row r="166" spans="1:65" s="2" customFormat="1" ht="11.25">
      <c r="A166" s="34"/>
      <c r="B166" s="35"/>
      <c r="C166" s="36"/>
      <c r="D166" s="186" t="s">
        <v>129</v>
      </c>
      <c r="E166" s="36"/>
      <c r="F166" s="187" t="s">
        <v>255</v>
      </c>
      <c r="G166" s="36"/>
      <c r="H166" s="36"/>
      <c r="I166" s="188"/>
      <c r="J166" s="36"/>
      <c r="K166" s="36"/>
      <c r="L166" s="39"/>
      <c r="M166" s="189"/>
      <c r="N166" s="190"/>
      <c r="O166" s="64"/>
      <c r="P166" s="64"/>
      <c r="Q166" s="64"/>
      <c r="R166" s="64"/>
      <c r="S166" s="64"/>
      <c r="T166" s="65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7" t="s">
        <v>129</v>
      </c>
      <c r="AU166" s="17" t="s">
        <v>82</v>
      </c>
    </row>
    <row r="167" spans="1:65" s="2" customFormat="1" ht="11.25">
      <c r="A167" s="34"/>
      <c r="B167" s="35"/>
      <c r="C167" s="36"/>
      <c r="D167" s="191" t="s">
        <v>131</v>
      </c>
      <c r="E167" s="36"/>
      <c r="F167" s="192" t="s">
        <v>256</v>
      </c>
      <c r="G167" s="36"/>
      <c r="H167" s="36"/>
      <c r="I167" s="188"/>
      <c r="J167" s="36"/>
      <c r="K167" s="36"/>
      <c r="L167" s="39"/>
      <c r="M167" s="189"/>
      <c r="N167" s="190"/>
      <c r="O167" s="64"/>
      <c r="P167" s="64"/>
      <c r="Q167" s="64"/>
      <c r="R167" s="64"/>
      <c r="S167" s="64"/>
      <c r="T167" s="65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7" t="s">
        <v>131</v>
      </c>
      <c r="AU167" s="17" t="s">
        <v>82</v>
      </c>
    </row>
    <row r="168" spans="1:65" s="13" customFormat="1" ht="11.25">
      <c r="B168" s="193"/>
      <c r="C168" s="194"/>
      <c r="D168" s="186" t="s">
        <v>133</v>
      </c>
      <c r="E168" s="195" t="s">
        <v>19</v>
      </c>
      <c r="F168" s="196" t="s">
        <v>257</v>
      </c>
      <c r="G168" s="194"/>
      <c r="H168" s="197">
        <v>1484</v>
      </c>
      <c r="I168" s="198"/>
      <c r="J168" s="194"/>
      <c r="K168" s="194"/>
      <c r="L168" s="199"/>
      <c r="M168" s="200"/>
      <c r="N168" s="201"/>
      <c r="O168" s="201"/>
      <c r="P168" s="201"/>
      <c r="Q168" s="201"/>
      <c r="R168" s="201"/>
      <c r="S168" s="201"/>
      <c r="T168" s="202"/>
      <c r="AT168" s="203" t="s">
        <v>133</v>
      </c>
      <c r="AU168" s="203" t="s">
        <v>82</v>
      </c>
      <c r="AV168" s="13" t="s">
        <v>82</v>
      </c>
      <c r="AW168" s="13" t="s">
        <v>33</v>
      </c>
      <c r="AX168" s="13" t="s">
        <v>71</v>
      </c>
      <c r="AY168" s="203" t="s">
        <v>120</v>
      </c>
    </row>
    <row r="169" spans="1:65" s="13" customFormat="1" ht="11.25">
      <c r="B169" s="193"/>
      <c r="C169" s="194"/>
      <c r="D169" s="186" t="s">
        <v>133</v>
      </c>
      <c r="E169" s="195" t="s">
        <v>19</v>
      </c>
      <c r="F169" s="196" t="s">
        <v>258</v>
      </c>
      <c r="G169" s="194"/>
      <c r="H169" s="197">
        <v>213</v>
      </c>
      <c r="I169" s="198"/>
      <c r="J169" s="194"/>
      <c r="K169" s="194"/>
      <c r="L169" s="199"/>
      <c r="M169" s="200"/>
      <c r="N169" s="201"/>
      <c r="O169" s="201"/>
      <c r="P169" s="201"/>
      <c r="Q169" s="201"/>
      <c r="R169" s="201"/>
      <c r="S169" s="201"/>
      <c r="T169" s="202"/>
      <c r="AT169" s="203" t="s">
        <v>133</v>
      </c>
      <c r="AU169" s="203" t="s">
        <v>82</v>
      </c>
      <c r="AV169" s="13" t="s">
        <v>82</v>
      </c>
      <c r="AW169" s="13" t="s">
        <v>33</v>
      </c>
      <c r="AX169" s="13" t="s">
        <v>71</v>
      </c>
      <c r="AY169" s="203" t="s">
        <v>120</v>
      </c>
    </row>
    <row r="170" spans="1:65" s="2" customFormat="1" ht="16.5" customHeight="1">
      <c r="A170" s="34"/>
      <c r="B170" s="35"/>
      <c r="C170" s="173" t="s">
        <v>259</v>
      </c>
      <c r="D170" s="173" t="s">
        <v>122</v>
      </c>
      <c r="E170" s="174" t="s">
        <v>260</v>
      </c>
      <c r="F170" s="175" t="s">
        <v>261</v>
      </c>
      <c r="G170" s="176" t="s">
        <v>125</v>
      </c>
      <c r="H170" s="177">
        <v>455.4</v>
      </c>
      <c r="I170" s="178"/>
      <c r="J170" s="179">
        <f>ROUND(I170*H170,2)</f>
        <v>0</v>
      </c>
      <c r="K170" s="175" t="s">
        <v>126</v>
      </c>
      <c r="L170" s="39"/>
      <c r="M170" s="180" t="s">
        <v>19</v>
      </c>
      <c r="N170" s="181" t="s">
        <v>42</v>
      </c>
      <c r="O170" s="64"/>
      <c r="P170" s="182">
        <f>O170*H170</f>
        <v>0</v>
      </c>
      <c r="Q170" s="182">
        <v>0</v>
      </c>
      <c r="R170" s="182">
        <f>Q170*H170</f>
        <v>0</v>
      </c>
      <c r="S170" s="182">
        <v>0</v>
      </c>
      <c r="T170" s="183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84" t="s">
        <v>127</v>
      </c>
      <c r="AT170" s="184" t="s">
        <v>122</v>
      </c>
      <c r="AU170" s="184" t="s">
        <v>82</v>
      </c>
      <c r="AY170" s="17" t="s">
        <v>120</v>
      </c>
      <c r="BE170" s="185">
        <f>IF(N170="základní",J170,0)</f>
        <v>0</v>
      </c>
      <c r="BF170" s="185">
        <f>IF(N170="snížená",J170,0)</f>
        <v>0</v>
      </c>
      <c r="BG170" s="185">
        <f>IF(N170="zákl. přenesená",J170,0)</f>
        <v>0</v>
      </c>
      <c r="BH170" s="185">
        <f>IF(N170="sníž. přenesená",J170,0)</f>
        <v>0</v>
      </c>
      <c r="BI170" s="185">
        <f>IF(N170="nulová",J170,0)</f>
        <v>0</v>
      </c>
      <c r="BJ170" s="17" t="s">
        <v>79</v>
      </c>
      <c r="BK170" s="185">
        <f>ROUND(I170*H170,2)</f>
        <v>0</v>
      </c>
      <c r="BL170" s="17" t="s">
        <v>127</v>
      </c>
      <c r="BM170" s="184" t="s">
        <v>262</v>
      </c>
    </row>
    <row r="171" spans="1:65" s="2" customFormat="1" ht="19.5">
      <c r="A171" s="34"/>
      <c r="B171" s="35"/>
      <c r="C171" s="36"/>
      <c r="D171" s="186" t="s">
        <v>129</v>
      </c>
      <c r="E171" s="36"/>
      <c r="F171" s="187" t="s">
        <v>263</v>
      </c>
      <c r="G171" s="36"/>
      <c r="H171" s="36"/>
      <c r="I171" s="188"/>
      <c r="J171" s="36"/>
      <c r="K171" s="36"/>
      <c r="L171" s="39"/>
      <c r="M171" s="189"/>
      <c r="N171" s="190"/>
      <c r="O171" s="64"/>
      <c r="P171" s="64"/>
      <c r="Q171" s="64"/>
      <c r="R171" s="64"/>
      <c r="S171" s="64"/>
      <c r="T171" s="65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7" t="s">
        <v>129</v>
      </c>
      <c r="AU171" s="17" t="s">
        <v>82</v>
      </c>
    </row>
    <row r="172" spans="1:65" s="2" customFormat="1" ht="11.25">
      <c r="A172" s="34"/>
      <c r="B172" s="35"/>
      <c r="C172" s="36"/>
      <c r="D172" s="191" t="s">
        <v>131</v>
      </c>
      <c r="E172" s="36"/>
      <c r="F172" s="192" t="s">
        <v>264</v>
      </c>
      <c r="G172" s="36"/>
      <c r="H172" s="36"/>
      <c r="I172" s="188"/>
      <c r="J172" s="36"/>
      <c r="K172" s="36"/>
      <c r="L172" s="39"/>
      <c r="M172" s="189"/>
      <c r="N172" s="190"/>
      <c r="O172" s="64"/>
      <c r="P172" s="64"/>
      <c r="Q172" s="64"/>
      <c r="R172" s="64"/>
      <c r="S172" s="64"/>
      <c r="T172" s="65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7" t="s">
        <v>131</v>
      </c>
      <c r="AU172" s="17" t="s">
        <v>82</v>
      </c>
    </row>
    <row r="173" spans="1:65" s="13" customFormat="1" ht="11.25">
      <c r="B173" s="193"/>
      <c r="C173" s="194"/>
      <c r="D173" s="186" t="s">
        <v>133</v>
      </c>
      <c r="E173" s="195" t="s">
        <v>19</v>
      </c>
      <c r="F173" s="196" t="s">
        <v>265</v>
      </c>
      <c r="G173" s="194"/>
      <c r="H173" s="197">
        <v>455.4</v>
      </c>
      <c r="I173" s="198"/>
      <c r="J173" s="194"/>
      <c r="K173" s="194"/>
      <c r="L173" s="199"/>
      <c r="M173" s="200"/>
      <c r="N173" s="201"/>
      <c r="O173" s="201"/>
      <c r="P173" s="201"/>
      <c r="Q173" s="201"/>
      <c r="R173" s="201"/>
      <c r="S173" s="201"/>
      <c r="T173" s="202"/>
      <c r="AT173" s="203" t="s">
        <v>133</v>
      </c>
      <c r="AU173" s="203" t="s">
        <v>82</v>
      </c>
      <c r="AV173" s="13" t="s">
        <v>82</v>
      </c>
      <c r="AW173" s="13" t="s">
        <v>33</v>
      </c>
      <c r="AX173" s="13" t="s">
        <v>79</v>
      </c>
      <c r="AY173" s="203" t="s">
        <v>120</v>
      </c>
    </row>
    <row r="174" spans="1:65" s="2" customFormat="1" ht="16.5" customHeight="1">
      <c r="A174" s="34"/>
      <c r="B174" s="35"/>
      <c r="C174" s="173" t="s">
        <v>266</v>
      </c>
      <c r="D174" s="173" t="s">
        <v>122</v>
      </c>
      <c r="E174" s="174" t="s">
        <v>267</v>
      </c>
      <c r="F174" s="175" t="s">
        <v>268</v>
      </c>
      <c r="G174" s="176" t="s">
        <v>125</v>
      </c>
      <c r="H174" s="177">
        <v>217.4</v>
      </c>
      <c r="I174" s="178"/>
      <c r="J174" s="179">
        <f>ROUND(I174*H174,2)</f>
        <v>0</v>
      </c>
      <c r="K174" s="175" t="s">
        <v>126</v>
      </c>
      <c r="L174" s="39"/>
      <c r="M174" s="180" t="s">
        <v>19</v>
      </c>
      <c r="N174" s="181" t="s">
        <v>42</v>
      </c>
      <c r="O174" s="64"/>
      <c r="P174" s="182">
        <f>O174*H174</f>
        <v>0</v>
      </c>
      <c r="Q174" s="182">
        <v>0</v>
      </c>
      <c r="R174" s="182">
        <f>Q174*H174</f>
        <v>0</v>
      </c>
      <c r="S174" s="182">
        <v>0</v>
      </c>
      <c r="T174" s="183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84" t="s">
        <v>127</v>
      </c>
      <c r="AT174" s="184" t="s">
        <v>122</v>
      </c>
      <c r="AU174" s="184" t="s">
        <v>82</v>
      </c>
      <c r="AY174" s="17" t="s">
        <v>120</v>
      </c>
      <c r="BE174" s="185">
        <f>IF(N174="základní",J174,0)</f>
        <v>0</v>
      </c>
      <c r="BF174" s="185">
        <f>IF(N174="snížená",J174,0)</f>
        <v>0</v>
      </c>
      <c r="BG174" s="185">
        <f>IF(N174="zákl. přenesená",J174,0)</f>
        <v>0</v>
      </c>
      <c r="BH174" s="185">
        <f>IF(N174="sníž. přenesená",J174,0)</f>
        <v>0</v>
      </c>
      <c r="BI174" s="185">
        <f>IF(N174="nulová",J174,0)</f>
        <v>0</v>
      </c>
      <c r="BJ174" s="17" t="s">
        <v>79</v>
      </c>
      <c r="BK174" s="185">
        <f>ROUND(I174*H174,2)</f>
        <v>0</v>
      </c>
      <c r="BL174" s="17" t="s">
        <v>127</v>
      </c>
      <c r="BM174" s="184" t="s">
        <v>269</v>
      </c>
    </row>
    <row r="175" spans="1:65" s="2" customFormat="1" ht="19.5">
      <c r="A175" s="34"/>
      <c r="B175" s="35"/>
      <c r="C175" s="36"/>
      <c r="D175" s="186" t="s">
        <v>129</v>
      </c>
      <c r="E175" s="36"/>
      <c r="F175" s="187" t="s">
        <v>270</v>
      </c>
      <c r="G175" s="36"/>
      <c r="H175" s="36"/>
      <c r="I175" s="188"/>
      <c r="J175" s="36"/>
      <c r="K175" s="36"/>
      <c r="L175" s="39"/>
      <c r="M175" s="189"/>
      <c r="N175" s="190"/>
      <c r="O175" s="64"/>
      <c r="P175" s="64"/>
      <c r="Q175" s="64"/>
      <c r="R175" s="64"/>
      <c r="S175" s="64"/>
      <c r="T175" s="65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7" t="s">
        <v>129</v>
      </c>
      <c r="AU175" s="17" t="s">
        <v>82</v>
      </c>
    </row>
    <row r="176" spans="1:65" s="2" customFormat="1" ht="11.25">
      <c r="A176" s="34"/>
      <c r="B176" s="35"/>
      <c r="C176" s="36"/>
      <c r="D176" s="191" t="s">
        <v>131</v>
      </c>
      <c r="E176" s="36"/>
      <c r="F176" s="192" t="s">
        <v>271</v>
      </c>
      <c r="G176" s="36"/>
      <c r="H176" s="36"/>
      <c r="I176" s="188"/>
      <c r="J176" s="36"/>
      <c r="K176" s="36"/>
      <c r="L176" s="39"/>
      <c r="M176" s="189"/>
      <c r="N176" s="190"/>
      <c r="O176" s="64"/>
      <c r="P176" s="64"/>
      <c r="Q176" s="64"/>
      <c r="R176" s="64"/>
      <c r="S176" s="64"/>
      <c r="T176" s="65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7" t="s">
        <v>131</v>
      </c>
      <c r="AU176" s="17" t="s">
        <v>82</v>
      </c>
    </row>
    <row r="177" spans="1:65" s="13" customFormat="1" ht="11.25">
      <c r="B177" s="193"/>
      <c r="C177" s="194"/>
      <c r="D177" s="186" t="s">
        <v>133</v>
      </c>
      <c r="E177" s="195" t="s">
        <v>19</v>
      </c>
      <c r="F177" s="196" t="s">
        <v>272</v>
      </c>
      <c r="G177" s="194"/>
      <c r="H177" s="197">
        <v>217.4</v>
      </c>
      <c r="I177" s="198"/>
      <c r="J177" s="194"/>
      <c r="K177" s="194"/>
      <c r="L177" s="199"/>
      <c r="M177" s="200"/>
      <c r="N177" s="201"/>
      <c r="O177" s="201"/>
      <c r="P177" s="201"/>
      <c r="Q177" s="201"/>
      <c r="R177" s="201"/>
      <c r="S177" s="201"/>
      <c r="T177" s="202"/>
      <c r="AT177" s="203" t="s">
        <v>133</v>
      </c>
      <c r="AU177" s="203" t="s">
        <v>82</v>
      </c>
      <c r="AV177" s="13" t="s">
        <v>82</v>
      </c>
      <c r="AW177" s="13" t="s">
        <v>33</v>
      </c>
      <c r="AX177" s="13" t="s">
        <v>79</v>
      </c>
      <c r="AY177" s="203" t="s">
        <v>120</v>
      </c>
    </row>
    <row r="178" spans="1:65" s="2" customFormat="1" ht="16.5" customHeight="1">
      <c r="A178" s="34"/>
      <c r="B178" s="35"/>
      <c r="C178" s="173" t="s">
        <v>7</v>
      </c>
      <c r="D178" s="173" t="s">
        <v>122</v>
      </c>
      <c r="E178" s="174" t="s">
        <v>273</v>
      </c>
      <c r="F178" s="175" t="s">
        <v>274</v>
      </c>
      <c r="G178" s="176" t="s">
        <v>125</v>
      </c>
      <c r="H178" s="177">
        <v>672.8</v>
      </c>
      <c r="I178" s="178"/>
      <c r="J178" s="179">
        <f>ROUND(I178*H178,2)</f>
        <v>0</v>
      </c>
      <c r="K178" s="175" t="s">
        <v>126</v>
      </c>
      <c r="L178" s="39"/>
      <c r="M178" s="180" t="s">
        <v>19</v>
      </c>
      <c r="N178" s="181" t="s">
        <v>42</v>
      </c>
      <c r="O178" s="64"/>
      <c r="P178" s="182">
        <f>O178*H178</f>
        <v>0</v>
      </c>
      <c r="Q178" s="182">
        <v>0</v>
      </c>
      <c r="R178" s="182">
        <f>Q178*H178</f>
        <v>0</v>
      </c>
      <c r="S178" s="182">
        <v>0</v>
      </c>
      <c r="T178" s="183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84" t="s">
        <v>127</v>
      </c>
      <c r="AT178" s="184" t="s">
        <v>122</v>
      </c>
      <c r="AU178" s="184" t="s">
        <v>82</v>
      </c>
      <c r="AY178" s="17" t="s">
        <v>120</v>
      </c>
      <c r="BE178" s="185">
        <f>IF(N178="základní",J178,0)</f>
        <v>0</v>
      </c>
      <c r="BF178" s="185">
        <f>IF(N178="snížená",J178,0)</f>
        <v>0</v>
      </c>
      <c r="BG178" s="185">
        <f>IF(N178="zákl. přenesená",J178,0)</f>
        <v>0</v>
      </c>
      <c r="BH178" s="185">
        <f>IF(N178="sníž. přenesená",J178,0)</f>
        <v>0</v>
      </c>
      <c r="BI178" s="185">
        <f>IF(N178="nulová",J178,0)</f>
        <v>0</v>
      </c>
      <c r="BJ178" s="17" t="s">
        <v>79</v>
      </c>
      <c r="BK178" s="185">
        <f>ROUND(I178*H178,2)</f>
        <v>0</v>
      </c>
      <c r="BL178" s="17" t="s">
        <v>127</v>
      </c>
      <c r="BM178" s="184" t="s">
        <v>275</v>
      </c>
    </row>
    <row r="179" spans="1:65" s="2" customFormat="1" ht="11.25">
      <c r="A179" s="34"/>
      <c r="B179" s="35"/>
      <c r="C179" s="36"/>
      <c r="D179" s="186" t="s">
        <v>129</v>
      </c>
      <c r="E179" s="36"/>
      <c r="F179" s="187" t="s">
        <v>276</v>
      </c>
      <c r="G179" s="36"/>
      <c r="H179" s="36"/>
      <c r="I179" s="188"/>
      <c r="J179" s="36"/>
      <c r="K179" s="36"/>
      <c r="L179" s="39"/>
      <c r="M179" s="189"/>
      <c r="N179" s="190"/>
      <c r="O179" s="64"/>
      <c r="P179" s="64"/>
      <c r="Q179" s="64"/>
      <c r="R179" s="64"/>
      <c r="S179" s="64"/>
      <c r="T179" s="65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7" t="s">
        <v>129</v>
      </c>
      <c r="AU179" s="17" t="s">
        <v>82</v>
      </c>
    </row>
    <row r="180" spans="1:65" s="2" customFormat="1" ht="11.25">
      <c r="A180" s="34"/>
      <c r="B180" s="35"/>
      <c r="C180" s="36"/>
      <c r="D180" s="191" t="s">
        <v>131</v>
      </c>
      <c r="E180" s="36"/>
      <c r="F180" s="192" t="s">
        <v>277</v>
      </c>
      <c r="G180" s="36"/>
      <c r="H180" s="36"/>
      <c r="I180" s="188"/>
      <c r="J180" s="36"/>
      <c r="K180" s="36"/>
      <c r="L180" s="39"/>
      <c r="M180" s="189"/>
      <c r="N180" s="190"/>
      <c r="O180" s="64"/>
      <c r="P180" s="64"/>
      <c r="Q180" s="64"/>
      <c r="R180" s="64"/>
      <c r="S180" s="64"/>
      <c r="T180" s="65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7" t="s">
        <v>131</v>
      </c>
      <c r="AU180" s="17" t="s">
        <v>82</v>
      </c>
    </row>
    <row r="181" spans="1:65" s="13" customFormat="1" ht="11.25">
      <c r="B181" s="193"/>
      <c r="C181" s="194"/>
      <c r="D181" s="186" t="s">
        <v>133</v>
      </c>
      <c r="E181" s="195" t="s">
        <v>19</v>
      </c>
      <c r="F181" s="196" t="s">
        <v>278</v>
      </c>
      <c r="G181" s="194"/>
      <c r="H181" s="197">
        <v>672.8</v>
      </c>
      <c r="I181" s="198"/>
      <c r="J181" s="194"/>
      <c r="K181" s="194"/>
      <c r="L181" s="199"/>
      <c r="M181" s="200"/>
      <c r="N181" s="201"/>
      <c r="O181" s="201"/>
      <c r="P181" s="201"/>
      <c r="Q181" s="201"/>
      <c r="R181" s="201"/>
      <c r="S181" s="201"/>
      <c r="T181" s="202"/>
      <c r="AT181" s="203" t="s">
        <v>133</v>
      </c>
      <c r="AU181" s="203" t="s">
        <v>82</v>
      </c>
      <c r="AV181" s="13" t="s">
        <v>82</v>
      </c>
      <c r="AW181" s="13" t="s">
        <v>33</v>
      </c>
      <c r="AX181" s="13" t="s">
        <v>79</v>
      </c>
      <c r="AY181" s="203" t="s">
        <v>120</v>
      </c>
    </row>
    <row r="182" spans="1:65" s="2" customFormat="1" ht="16.5" customHeight="1">
      <c r="A182" s="34"/>
      <c r="B182" s="35"/>
      <c r="C182" s="173" t="s">
        <v>279</v>
      </c>
      <c r="D182" s="173" t="s">
        <v>122</v>
      </c>
      <c r="E182" s="174" t="s">
        <v>280</v>
      </c>
      <c r="F182" s="175" t="s">
        <v>281</v>
      </c>
      <c r="G182" s="176" t="s">
        <v>125</v>
      </c>
      <c r="H182" s="177">
        <v>672.8</v>
      </c>
      <c r="I182" s="178"/>
      <c r="J182" s="179">
        <f>ROUND(I182*H182,2)</f>
        <v>0</v>
      </c>
      <c r="K182" s="175" t="s">
        <v>126</v>
      </c>
      <c r="L182" s="39"/>
      <c r="M182" s="180" t="s">
        <v>19</v>
      </c>
      <c r="N182" s="181" t="s">
        <v>42</v>
      </c>
      <c r="O182" s="64"/>
      <c r="P182" s="182">
        <f>O182*H182</f>
        <v>0</v>
      </c>
      <c r="Q182" s="182">
        <v>1.2700000000000001E-3</v>
      </c>
      <c r="R182" s="182">
        <f>Q182*H182</f>
        <v>0.85445599999999999</v>
      </c>
      <c r="S182" s="182">
        <v>0</v>
      </c>
      <c r="T182" s="183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84" t="s">
        <v>127</v>
      </c>
      <c r="AT182" s="184" t="s">
        <v>122</v>
      </c>
      <c r="AU182" s="184" t="s">
        <v>82</v>
      </c>
      <c r="AY182" s="17" t="s">
        <v>120</v>
      </c>
      <c r="BE182" s="185">
        <f>IF(N182="základní",J182,0)</f>
        <v>0</v>
      </c>
      <c r="BF182" s="185">
        <f>IF(N182="snížená",J182,0)</f>
        <v>0</v>
      </c>
      <c r="BG182" s="185">
        <f>IF(N182="zákl. přenesená",J182,0)</f>
        <v>0</v>
      </c>
      <c r="BH182" s="185">
        <f>IF(N182="sníž. přenesená",J182,0)</f>
        <v>0</v>
      </c>
      <c r="BI182" s="185">
        <f>IF(N182="nulová",J182,0)</f>
        <v>0</v>
      </c>
      <c r="BJ182" s="17" t="s">
        <v>79</v>
      </c>
      <c r="BK182" s="185">
        <f>ROUND(I182*H182,2)</f>
        <v>0</v>
      </c>
      <c r="BL182" s="17" t="s">
        <v>127</v>
      </c>
      <c r="BM182" s="184" t="s">
        <v>282</v>
      </c>
    </row>
    <row r="183" spans="1:65" s="2" customFormat="1" ht="11.25">
      <c r="A183" s="34"/>
      <c r="B183" s="35"/>
      <c r="C183" s="36"/>
      <c r="D183" s="186" t="s">
        <v>129</v>
      </c>
      <c r="E183" s="36"/>
      <c r="F183" s="187" t="s">
        <v>281</v>
      </c>
      <c r="G183" s="36"/>
      <c r="H183" s="36"/>
      <c r="I183" s="188"/>
      <c r="J183" s="36"/>
      <c r="K183" s="36"/>
      <c r="L183" s="39"/>
      <c r="M183" s="189"/>
      <c r="N183" s="190"/>
      <c r="O183" s="64"/>
      <c r="P183" s="64"/>
      <c r="Q183" s="64"/>
      <c r="R183" s="64"/>
      <c r="S183" s="64"/>
      <c r="T183" s="65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7" t="s">
        <v>129</v>
      </c>
      <c r="AU183" s="17" t="s">
        <v>82</v>
      </c>
    </row>
    <row r="184" spans="1:65" s="2" customFormat="1" ht="11.25">
      <c r="A184" s="34"/>
      <c r="B184" s="35"/>
      <c r="C184" s="36"/>
      <c r="D184" s="191" t="s">
        <v>131</v>
      </c>
      <c r="E184" s="36"/>
      <c r="F184" s="192" t="s">
        <v>283</v>
      </c>
      <c r="G184" s="36"/>
      <c r="H184" s="36"/>
      <c r="I184" s="188"/>
      <c r="J184" s="36"/>
      <c r="K184" s="36"/>
      <c r="L184" s="39"/>
      <c r="M184" s="189"/>
      <c r="N184" s="190"/>
      <c r="O184" s="64"/>
      <c r="P184" s="64"/>
      <c r="Q184" s="64"/>
      <c r="R184" s="64"/>
      <c r="S184" s="64"/>
      <c r="T184" s="65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7" t="s">
        <v>131</v>
      </c>
      <c r="AU184" s="17" t="s">
        <v>82</v>
      </c>
    </row>
    <row r="185" spans="1:65" s="2" customFormat="1" ht="16.5" customHeight="1">
      <c r="A185" s="34"/>
      <c r="B185" s="35"/>
      <c r="C185" s="204" t="s">
        <v>284</v>
      </c>
      <c r="D185" s="204" t="s">
        <v>225</v>
      </c>
      <c r="E185" s="205" t="s">
        <v>285</v>
      </c>
      <c r="F185" s="206" t="s">
        <v>286</v>
      </c>
      <c r="G185" s="207" t="s">
        <v>287</v>
      </c>
      <c r="H185" s="208">
        <v>25.547999999999998</v>
      </c>
      <c r="I185" s="209"/>
      <c r="J185" s="210">
        <f>ROUND(I185*H185,2)</f>
        <v>0</v>
      </c>
      <c r="K185" s="206" t="s">
        <v>126</v>
      </c>
      <c r="L185" s="211"/>
      <c r="M185" s="212" t="s">
        <v>19</v>
      </c>
      <c r="N185" s="213" t="s">
        <v>42</v>
      </c>
      <c r="O185" s="64"/>
      <c r="P185" s="182">
        <f>O185*H185</f>
        <v>0</v>
      </c>
      <c r="Q185" s="182">
        <v>1E-3</v>
      </c>
      <c r="R185" s="182">
        <f>Q185*H185</f>
        <v>2.5547999999999998E-2</v>
      </c>
      <c r="S185" s="182">
        <v>0</v>
      </c>
      <c r="T185" s="183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84" t="s">
        <v>179</v>
      </c>
      <c r="AT185" s="184" t="s">
        <v>225</v>
      </c>
      <c r="AU185" s="184" t="s">
        <v>82</v>
      </c>
      <c r="AY185" s="17" t="s">
        <v>120</v>
      </c>
      <c r="BE185" s="185">
        <f>IF(N185="základní",J185,0)</f>
        <v>0</v>
      </c>
      <c r="BF185" s="185">
        <f>IF(N185="snížená",J185,0)</f>
        <v>0</v>
      </c>
      <c r="BG185" s="185">
        <f>IF(N185="zákl. přenesená",J185,0)</f>
        <v>0</v>
      </c>
      <c r="BH185" s="185">
        <f>IF(N185="sníž. přenesená",J185,0)</f>
        <v>0</v>
      </c>
      <c r="BI185" s="185">
        <f>IF(N185="nulová",J185,0)</f>
        <v>0</v>
      </c>
      <c r="BJ185" s="17" t="s">
        <v>79</v>
      </c>
      <c r="BK185" s="185">
        <f>ROUND(I185*H185,2)</f>
        <v>0</v>
      </c>
      <c r="BL185" s="17" t="s">
        <v>127</v>
      </c>
      <c r="BM185" s="184" t="s">
        <v>288</v>
      </c>
    </row>
    <row r="186" spans="1:65" s="2" customFormat="1" ht="11.25">
      <c r="A186" s="34"/>
      <c r="B186" s="35"/>
      <c r="C186" s="36"/>
      <c r="D186" s="186" t="s">
        <v>129</v>
      </c>
      <c r="E186" s="36"/>
      <c r="F186" s="187" t="s">
        <v>286</v>
      </c>
      <c r="G186" s="36"/>
      <c r="H186" s="36"/>
      <c r="I186" s="188"/>
      <c r="J186" s="36"/>
      <c r="K186" s="36"/>
      <c r="L186" s="39"/>
      <c r="M186" s="189"/>
      <c r="N186" s="190"/>
      <c r="O186" s="64"/>
      <c r="P186" s="64"/>
      <c r="Q186" s="64"/>
      <c r="R186" s="64"/>
      <c r="S186" s="64"/>
      <c r="T186" s="65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7" t="s">
        <v>129</v>
      </c>
      <c r="AU186" s="17" t="s">
        <v>82</v>
      </c>
    </row>
    <row r="187" spans="1:65" s="2" customFormat="1" ht="19.5">
      <c r="A187" s="34"/>
      <c r="B187" s="35"/>
      <c r="C187" s="36"/>
      <c r="D187" s="186" t="s">
        <v>289</v>
      </c>
      <c r="E187" s="36"/>
      <c r="F187" s="214" t="s">
        <v>290</v>
      </c>
      <c r="G187" s="36"/>
      <c r="H187" s="36"/>
      <c r="I187" s="188"/>
      <c r="J187" s="36"/>
      <c r="K187" s="36"/>
      <c r="L187" s="39"/>
      <c r="M187" s="189"/>
      <c r="N187" s="190"/>
      <c r="O187" s="64"/>
      <c r="P187" s="64"/>
      <c r="Q187" s="64"/>
      <c r="R187" s="64"/>
      <c r="S187" s="64"/>
      <c r="T187" s="65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7" t="s">
        <v>289</v>
      </c>
      <c r="AU187" s="17" t="s">
        <v>82</v>
      </c>
    </row>
    <row r="188" spans="1:65" s="13" customFormat="1" ht="11.25">
      <c r="B188" s="193"/>
      <c r="C188" s="194"/>
      <c r="D188" s="186" t="s">
        <v>133</v>
      </c>
      <c r="E188" s="195" t="s">
        <v>19</v>
      </c>
      <c r="F188" s="196" t="s">
        <v>291</v>
      </c>
      <c r="G188" s="194"/>
      <c r="H188" s="197">
        <v>25.547999999999998</v>
      </c>
      <c r="I188" s="198"/>
      <c r="J188" s="194"/>
      <c r="K188" s="194"/>
      <c r="L188" s="199"/>
      <c r="M188" s="200"/>
      <c r="N188" s="201"/>
      <c r="O188" s="201"/>
      <c r="P188" s="201"/>
      <c r="Q188" s="201"/>
      <c r="R188" s="201"/>
      <c r="S188" s="201"/>
      <c r="T188" s="202"/>
      <c r="AT188" s="203" t="s">
        <v>133</v>
      </c>
      <c r="AU188" s="203" t="s">
        <v>82</v>
      </c>
      <c r="AV188" s="13" t="s">
        <v>82</v>
      </c>
      <c r="AW188" s="13" t="s">
        <v>33</v>
      </c>
      <c r="AX188" s="13" t="s">
        <v>79</v>
      </c>
      <c r="AY188" s="203" t="s">
        <v>120</v>
      </c>
    </row>
    <row r="189" spans="1:65" s="12" customFormat="1" ht="22.9" customHeight="1">
      <c r="B189" s="157"/>
      <c r="C189" s="158"/>
      <c r="D189" s="159" t="s">
        <v>70</v>
      </c>
      <c r="E189" s="171" t="s">
        <v>82</v>
      </c>
      <c r="F189" s="171" t="s">
        <v>292</v>
      </c>
      <c r="G189" s="158"/>
      <c r="H189" s="158"/>
      <c r="I189" s="161"/>
      <c r="J189" s="172">
        <f>BK189</f>
        <v>0</v>
      </c>
      <c r="K189" s="158"/>
      <c r="L189" s="163"/>
      <c r="M189" s="164"/>
      <c r="N189" s="165"/>
      <c r="O189" s="165"/>
      <c r="P189" s="166">
        <f>SUM(P190:P224)</f>
        <v>0</v>
      </c>
      <c r="Q189" s="165"/>
      <c r="R189" s="166">
        <f>SUM(R190:R224)</f>
        <v>97.784873729999973</v>
      </c>
      <c r="S189" s="165"/>
      <c r="T189" s="167">
        <f>SUM(T190:T224)</f>
        <v>0</v>
      </c>
      <c r="AR189" s="168" t="s">
        <v>79</v>
      </c>
      <c r="AT189" s="169" t="s">
        <v>70</v>
      </c>
      <c r="AU189" s="169" t="s">
        <v>79</v>
      </c>
      <c r="AY189" s="168" t="s">
        <v>120</v>
      </c>
      <c r="BK189" s="170">
        <f>SUM(BK190:BK224)</f>
        <v>0</v>
      </c>
    </row>
    <row r="190" spans="1:65" s="2" customFormat="1" ht="16.5" customHeight="1">
      <c r="A190" s="34"/>
      <c r="B190" s="35"/>
      <c r="C190" s="173" t="s">
        <v>293</v>
      </c>
      <c r="D190" s="173" t="s">
        <v>122</v>
      </c>
      <c r="E190" s="174" t="s">
        <v>294</v>
      </c>
      <c r="F190" s="175" t="s">
        <v>295</v>
      </c>
      <c r="G190" s="176" t="s">
        <v>149</v>
      </c>
      <c r="H190" s="177">
        <v>55.5</v>
      </c>
      <c r="I190" s="178"/>
      <c r="J190" s="179">
        <f>ROUND(I190*H190,2)</f>
        <v>0</v>
      </c>
      <c r="K190" s="175" t="s">
        <v>126</v>
      </c>
      <c r="L190" s="39"/>
      <c r="M190" s="180" t="s">
        <v>19</v>
      </c>
      <c r="N190" s="181" t="s">
        <v>42</v>
      </c>
      <c r="O190" s="64"/>
      <c r="P190" s="182">
        <f>O190*H190</f>
        <v>0</v>
      </c>
      <c r="Q190" s="182">
        <v>1.63</v>
      </c>
      <c r="R190" s="182">
        <f>Q190*H190</f>
        <v>90.464999999999989</v>
      </c>
      <c r="S190" s="182">
        <v>0</v>
      </c>
      <c r="T190" s="183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84" t="s">
        <v>127</v>
      </c>
      <c r="AT190" s="184" t="s">
        <v>122</v>
      </c>
      <c r="AU190" s="184" t="s">
        <v>82</v>
      </c>
      <c r="AY190" s="17" t="s">
        <v>120</v>
      </c>
      <c r="BE190" s="185">
        <f>IF(N190="základní",J190,0)</f>
        <v>0</v>
      </c>
      <c r="BF190" s="185">
        <f>IF(N190="snížená",J190,0)</f>
        <v>0</v>
      </c>
      <c r="BG190" s="185">
        <f>IF(N190="zákl. přenesená",J190,0)</f>
        <v>0</v>
      </c>
      <c r="BH190" s="185">
        <f>IF(N190="sníž. přenesená",J190,0)</f>
        <v>0</v>
      </c>
      <c r="BI190" s="185">
        <f>IF(N190="nulová",J190,0)</f>
        <v>0</v>
      </c>
      <c r="BJ190" s="17" t="s">
        <v>79</v>
      </c>
      <c r="BK190" s="185">
        <f>ROUND(I190*H190,2)</f>
        <v>0</v>
      </c>
      <c r="BL190" s="17" t="s">
        <v>127</v>
      </c>
      <c r="BM190" s="184" t="s">
        <v>296</v>
      </c>
    </row>
    <row r="191" spans="1:65" s="2" customFormat="1" ht="19.5">
      <c r="A191" s="34"/>
      <c r="B191" s="35"/>
      <c r="C191" s="36"/>
      <c r="D191" s="186" t="s">
        <v>129</v>
      </c>
      <c r="E191" s="36"/>
      <c r="F191" s="187" t="s">
        <v>297</v>
      </c>
      <c r="G191" s="36"/>
      <c r="H191" s="36"/>
      <c r="I191" s="188"/>
      <c r="J191" s="36"/>
      <c r="K191" s="36"/>
      <c r="L191" s="39"/>
      <c r="M191" s="189"/>
      <c r="N191" s="190"/>
      <c r="O191" s="64"/>
      <c r="P191" s="64"/>
      <c r="Q191" s="64"/>
      <c r="R191" s="64"/>
      <c r="S191" s="64"/>
      <c r="T191" s="65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7" t="s">
        <v>129</v>
      </c>
      <c r="AU191" s="17" t="s">
        <v>82</v>
      </c>
    </row>
    <row r="192" spans="1:65" s="2" customFormat="1" ht="11.25">
      <c r="A192" s="34"/>
      <c r="B192" s="35"/>
      <c r="C192" s="36"/>
      <c r="D192" s="191" t="s">
        <v>131</v>
      </c>
      <c r="E192" s="36"/>
      <c r="F192" s="192" t="s">
        <v>298</v>
      </c>
      <c r="G192" s="36"/>
      <c r="H192" s="36"/>
      <c r="I192" s="188"/>
      <c r="J192" s="36"/>
      <c r="K192" s="36"/>
      <c r="L192" s="39"/>
      <c r="M192" s="189"/>
      <c r="N192" s="190"/>
      <c r="O192" s="64"/>
      <c r="P192" s="64"/>
      <c r="Q192" s="64"/>
      <c r="R192" s="64"/>
      <c r="S192" s="64"/>
      <c r="T192" s="65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7" t="s">
        <v>131</v>
      </c>
      <c r="AU192" s="17" t="s">
        <v>82</v>
      </c>
    </row>
    <row r="193" spans="1:65" s="2" customFormat="1" ht="19.5">
      <c r="A193" s="34"/>
      <c r="B193" s="35"/>
      <c r="C193" s="36"/>
      <c r="D193" s="186" t="s">
        <v>289</v>
      </c>
      <c r="E193" s="36"/>
      <c r="F193" s="214" t="s">
        <v>299</v>
      </c>
      <c r="G193" s="36"/>
      <c r="H193" s="36"/>
      <c r="I193" s="188"/>
      <c r="J193" s="36"/>
      <c r="K193" s="36"/>
      <c r="L193" s="39"/>
      <c r="M193" s="189"/>
      <c r="N193" s="190"/>
      <c r="O193" s="64"/>
      <c r="P193" s="64"/>
      <c r="Q193" s="64"/>
      <c r="R193" s="64"/>
      <c r="S193" s="64"/>
      <c r="T193" s="65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7" t="s">
        <v>289</v>
      </c>
      <c r="AU193" s="17" t="s">
        <v>82</v>
      </c>
    </row>
    <row r="194" spans="1:65" s="13" customFormat="1" ht="11.25">
      <c r="B194" s="193"/>
      <c r="C194" s="194"/>
      <c r="D194" s="186" t="s">
        <v>133</v>
      </c>
      <c r="E194" s="195" t="s">
        <v>19</v>
      </c>
      <c r="F194" s="196" t="s">
        <v>300</v>
      </c>
      <c r="G194" s="194"/>
      <c r="H194" s="197">
        <v>48</v>
      </c>
      <c r="I194" s="198"/>
      <c r="J194" s="194"/>
      <c r="K194" s="194"/>
      <c r="L194" s="199"/>
      <c r="M194" s="200"/>
      <c r="N194" s="201"/>
      <c r="O194" s="201"/>
      <c r="P194" s="201"/>
      <c r="Q194" s="201"/>
      <c r="R194" s="201"/>
      <c r="S194" s="201"/>
      <c r="T194" s="202"/>
      <c r="AT194" s="203" t="s">
        <v>133</v>
      </c>
      <c r="AU194" s="203" t="s">
        <v>82</v>
      </c>
      <c r="AV194" s="13" t="s">
        <v>82</v>
      </c>
      <c r="AW194" s="13" t="s">
        <v>33</v>
      </c>
      <c r="AX194" s="13" t="s">
        <v>71</v>
      </c>
      <c r="AY194" s="203" t="s">
        <v>120</v>
      </c>
    </row>
    <row r="195" spans="1:65" s="13" customFormat="1" ht="11.25">
      <c r="B195" s="193"/>
      <c r="C195" s="194"/>
      <c r="D195" s="186" t="s">
        <v>133</v>
      </c>
      <c r="E195" s="195" t="s">
        <v>19</v>
      </c>
      <c r="F195" s="196" t="s">
        <v>161</v>
      </c>
      <c r="G195" s="194"/>
      <c r="H195" s="197">
        <v>7.5</v>
      </c>
      <c r="I195" s="198"/>
      <c r="J195" s="194"/>
      <c r="K195" s="194"/>
      <c r="L195" s="199"/>
      <c r="M195" s="200"/>
      <c r="N195" s="201"/>
      <c r="O195" s="201"/>
      <c r="P195" s="201"/>
      <c r="Q195" s="201"/>
      <c r="R195" s="201"/>
      <c r="S195" s="201"/>
      <c r="T195" s="202"/>
      <c r="AT195" s="203" t="s">
        <v>133</v>
      </c>
      <c r="AU195" s="203" t="s">
        <v>82</v>
      </c>
      <c r="AV195" s="13" t="s">
        <v>82</v>
      </c>
      <c r="AW195" s="13" t="s">
        <v>33</v>
      </c>
      <c r="AX195" s="13" t="s">
        <v>71</v>
      </c>
      <c r="AY195" s="203" t="s">
        <v>120</v>
      </c>
    </row>
    <row r="196" spans="1:65" s="2" customFormat="1" ht="16.5" customHeight="1">
      <c r="A196" s="34"/>
      <c r="B196" s="35"/>
      <c r="C196" s="173" t="s">
        <v>301</v>
      </c>
      <c r="D196" s="173" t="s">
        <v>122</v>
      </c>
      <c r="E196" s="174" t="s">
        <v>302</v>
      </c>
      <c r="F196" s="175" t="s">
        <v>303</v>
      </c>
      <c r="G196" s="176" t="s">
        <v>125</v>
      </c>
      <c r="H196" s="177">
        <v>23.5</v>
      </c>
      <c r="I196" s="178"/>
      <c r="J196" s="179">
        <f>ROUND(I196*H196,2)</f>
        <v>0</v>
      </c>
      <c r="K196" s="175" t="s">
        <v>126</v>
      </c>
      <c r="L196" s="39"/>
      <c r="M196" s="180" t="s">
        <v>19</v>
      </c>
      <c r="N196" s="181" t="s">
        <v>42</v>
      </c>
      <c r="O196" s="64"/>
      <c r="P196" s="182">
        <f>O196*H196</f>
        <v>0</v>
      </c>
      <c r="Q196" s="182">
        <v>3.1E-4</v>
      </c>
      <c r="R196" s="182">
        <f>Q196*H196</f>
        <v>7.2849999999999998E-3</v>
      </c>
      <c r="S196" s="182">
        <v>0</v>
      </c>
      <c r="T196" s="183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84" t="s">
        <v>127</v>
      </c>
      <c r="AT196" s="184" t="s">
        <v>122</v>
      </c>
      <c r="AU196" s="184" t="s">
        <v>82</v>
      </c>
      <c r="AY196" s="17" t="s">
        <v>120</v>
      </c>
      <c r="BE196" s="185">
        <f>IF(N196="základní",J196,0)</f>
        <v>0</v>
      </c>
      <c r="BF196" s="185">
        <f>IF(N196="snížená",J196,0)</f>
        <v>0</v>
      </c>
      <c r="BG196" s="185">
        <f>IF(N196="zákl. přenesená",J196,0)</f>
        <v>0</v>
      </c>
      <c r="BH196" s="185">
        <f>IF(N196="sníž. přenesená",J196,0)</f>
        <v>0</v>
      </c>
      <c r="BI196" s="185">
        <f>IF(N196="nulová",J196,0)</f>
        <v>0</v>
      </c>
      <c r="BJ196" s="17" t="s">
        <v>79</v>
      </c>
      <c r="BK196" s="185">
        <f>ROUND(I196*H196,2)</f>
        <v>0</v>
      </c>
      <c r="BL196" s="17" t="s">
        <v>127</v>
      </c>
      <c r="BM196" s="184" t="s">
        <v>304</v>
      </c>
    </row>
    <row r="197" spans="1:65" s="2" customFormat="1" ht="19.5">
      <c r="A197" s="34"/>
      <c r="B197" s="35"/>
      <c r="C197" s="36"/>
      <c r="D197" s="186" t="s">
        <v>129</v>
      </c>
      <c r="E197" s="36"/>
      <c r="F197" s="187" t="s">
        <v>305</v>
      </c>
      <c r="G197" s="36"/>
      <c r="H197" s="36"/>
      <c r="I197" s="188"/>
      <c r="J197" s="36"/>
      <c r="K197" s="36"/>
      <c r="L197" s="39"/>
      <c r="M197" s="189"/>
      <c r="N197" s="190"/>
      <c r="O197" s="64"/>
      <c r="P197" s="64"/>
      <c r="Q197" s="64"/>
      <c r="R197" s="64"/>
      <c r="S197" s="64"/>
      <c r="T197" s="65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7" t="s">
        <v>129</v>
      </c>
      <c r="AU197" s="17" t="s">
        <v>82</v>
      </c>
    </row>
    <row r="198" spans="1:65" s="2" customFormat="1" ht="11.25">
      <c r="A198" s="34"/>
      <c r="B198" s="35"/>
      <c r="C198" s="36"/>
      <c r="D198" s="191" t="s">
        <v>131</v>
      </c>
      <c r="E198" s="36"/>
      <c r="F198" s="192" t="s">
        <v>306</v>
      </c>
      <c r="G198" s="36"/>
      <c r="H198" s="36"/>
      <c r="I198" s="188"/>
      <c r="J198" s="36"/>
      <c r="K198" s="36"/>
      <c r="L198" s="39"/>
      <c r="M198" s="189"/>
      <c r="N198" s="190"/>
      <c r="O198" s="64"/>
      <c r="P198" s="64"/>
      <c r="Q198" s="64"/>
      <c r="R198" s="64"/>
      <c r="S198" s="64"/>
      <c r="T198" s="65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7" t="s">
        <v>131</v>
      </c>
      <c r="AU198" s="17" t="s">
        <v>82</v>
      </c>
    </row>
    <row r="199" spans="1:65" s="13" customFormat="1" ht="11.25">
      <c r="B199" s="193"/>
      <c r="C199" s="194"/>
      <c r="D199" s="186" t="s">
        <v>133</v>
      </c>
      <c r="E199" s="195" t="s">
        <v>19</v>
      </c>
      <c r="F199" s="196" t="s">
        <v>307</v>
      </c>
      <c r="G199" s="194"/>
      <c r="H199" s="197">
        <v>23.5</v>
      </c>
      <c r="I199" s="198"/>
      <c r="J199" s="194"/>
      <c r="K199" s="194"/>
      <c r="L199" s="199"/>
      <c r="M199" s="200"/>
      <c r="N199" s="201"/>
      <c r="O199" s="201"/>
      <c r="P199" s="201"/>
      <c r="Q199" s="201"/>
      <c r="R199" s="201"/>
      <c r="S199" s="201"/>
      <c r="T199" s="202"/>
      <c r="AT199" s="203" t="s">
        <v>133</v>
      </c>
      <c r="AU199" s="203" t="s">
        <v>82</v>
      </c>
      <c r="AV199" s="13" t="s">
        <v>82</v>
      </c>
      <c r="AW199" s="13" t="s">
        <v>33</v>
      </c>
      <c r="AX199" s="13" t="s">
        <v>79</v>
      </c>
      <c r="AY199" s="203" t="s">
        <v>120</v>
      </c>
    </row>
    <row r="200" spans="1:65" s="2" customFormat="1" ht="16.5" customHeight="1">
      <c r="A200" s="34"/>
      <c r="B200" s="35"/>
      <c r="C200" s="204" t="s">
        <v>308</v>
      </c>
      <c r="D200" s="204" t="s">
        <v>225</v>
      </c>
      <c r="E200" s="205" t="s">
        <v>309</v>
      </c>
      <c r="F200" s="206" t="s">
        <v>310</v>
      </c>
      <c r="G200" s="207" t="s">
        <v>125</v>
      </c>
      <c r="H200" s="208">
        <v>27.835999999999999</v>
      </c>
      <c r="I200" s="209"/>
      <c r="J200" s="210">
        <f>ROUND(I200*H200,2)</f>
        <v>0</v>
      </c>
      <c r="K200" s="206" t="s">
        <v>126</v>
      </c>
      <c r="L200" s="211"/>
      <c r="M200" s="212" t="s">
        <v>19</v>
      </c>
      <c r="N200" s="213" t="s">
        <v>42</v>
      </c>
      <c r="O200" s="64"/>
      <c r="P200" s="182">
        <f>O200*H200</f>
        <v>0</v>
      </c>
      <c r="Q200" s="182">
        <v>2.9999999999999997E-4</v>
      </c>
      <c r="R200" s="182">
        <f>Q200*H200</f>
        <v>8.3507999999999985E-3</v>
      </c>
      <c r="S200" s="182">
        <v>0</v>
      </c>
      <c r="T200" s="183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84" t="s">
        <v>179</v>
      </c>
      <c r="AT200" s="184" t="s">
        <v>225</v>
      </c>
      <c r="AU200" s="184" t="s">
        <v>82</v>
      </c>
      <c r="AY200" s="17" t="s">
        <v>120</v>
      </c>
      <c r="BE200" s="185">
        <f>IF(N200="základní",J200,0)</f>
        <v>0</v>
      </c>
      <c r="BF200" s="185">
        <f>IF(N200="snížená",J200,0)</f>
        <v>0</v>
      </c>
      <c r="BG200" s="185">
        <f>IF(N200="zákl. přenesená",J200,0)</f>
        <v>0</v>
      </c>
      <c r="BH200" s="185">
        <f>IF(N200="sníž. přenesená",J200,0)</f>
        <v>0</v>
      </c>
      <c r="BI200" s="185">
        <f>IF(N200="nulová",J200,0)</f>
        <v>0</v>
      </c>
      <c r="BJ200" s="17" t="s">
        <v>79</v>
      </c>
      <c r="BK200" s="185">
        <f>ROUND(I200*H200,2)</f>
        <v>0</v>
      </c>
      <c r="BL200" s="17" t="s">
        <v>127</v>
      </c>
      <c r="BM200" s="184" t="s">
        <v>311</v>
      </c>
    </row>
    <row r="201" spans="1:65" s="2" customFormat="1" ht="11.25">
      <c r="A201" s="34"/>
      <c r="B201" s="35"/>
      <c r="C201" s="36"/>
      <c r="D201" s="186" t="s">
        <v>129</v>
      </c>
      <c r="E201" s="36"/>
      <c r="F201" s="187" t="s">
        <v>310</v>
      </c>
      <c r="G201" s="36"/>
      <c r="H201" s="36"/>
      <c r="I201" s="188"/>
      <c r="J201" s="36"/>
      <c r="K201" s="36"/>
      <c r="L201" s="39"/>
      <c r="M201" s="189"/>
      <c r="N201" s="190"/>
      <c r="O201" s="64"/>
      <c r="P201" s="64"/>
      <c r="Q201" s="64"/>
      <c r="R201" s="64"/>
      <c r="S201" s="64"/>
      <c r="T201" s="65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17" t="s">
        <v>129</v>
      </c>
      <c r="AU201" s="17" t="s">
        <v>82</v>
      </c>
    </row>
    <row r="202" spans="1:65" s="13" customFormat="1" ht="11.25">
      <c r="B202" s="193"/>
      <c r="C202" s="194"/>
      <c r="D202" s="186" t="s">
        <v>133</v>
      </c>
      <c r="E202" s="194"/>
      <c r="F202" s="196" t="s">
        <v>312</v>
      </c>
      <c r="G202" s="194"/>
      <c r="H202" s="197">
        <v>27.835999999999999</v>
      </c>
      <c r="I202" s="198"/>
      <c r="J202" s="194"/>
      <c r="K202" s="194"/>
      <c r="L202" s="199"/>
      <c r="M202" s="200"/>
      <c r="N202" s="201"/>
      <c r="O202" s="201"/>
      <c r="P202" s="201"/>
      <c r="Q202" s="201"/>
      <c r="R202" s="201"/>
      <c r="S202" s="201"/>
      <c r="T202" s="202"/>
      <c r="AT202" s="203" t="s">
        <v>133</v>
      </c>
      <c r="AU202" s="203" t="s">
        <v>82</v>
      </c>
      <c r="AV202" s="13" t="s">
        <v>82</v>
      </c>
      <c r="AW202" s="13" t="s">
        <v>4</v>
      </c>
      <c r="AX202" s="13" t="s">
        <v>79</v>
      </c>
      <c r="AY202" s="203" t="s">
        <v>120</v>
      </c>
    </row>
    <row r="203" spans="1:65" s="2" customFormat="1" ht="16.5" customHeight="1">
      <c r="A203" s="34"/>
      <c r="B203" s="35"/>
      <c r="C203" s="173" t="s">
        <v>313</v>
      </c>
      <c r="D203" s="173" t="s">
        <v>122</v>
      </c>
      <c r="E203" s="174" t="s">
        <v>314</v>
      </c>
      <c r="F203" s="175" t="s">
        <v>315</v>
      </c>
      <c r="G203" s="176" t="s">
        <v>316</v>
      </c>
      <c r="H203" s="177">
        <v>171.1</v>
      </c>
      <c r="I203" s="178"/>
      <c r="J203" s="179">
        <f>ROUND(I203*H203,2)</f>
        <v>0</v>
      </c>
      <c r="K203" s="175" t="s">
        <v>126</v>
      </c>
      <c r="L203" s="39"/>
      <c r="M203" s="180" t="s">
        <v>19</v>
      </c>
      <c r="N203" s="181" t="s">
        <v>42</v>
      </c>
      <c r="O203" s="64"/>
      <c r="P203" s="182">
        <f>O203*H203</f>
        <v>0</v>
      </c>
      <c r="Q203" s="182">
        <v>4.8999999999999998E-4</v>
      </c>
      <c r="R203" s="182">
        <f>Q203*H203</f>
        <v>8.3838999999999997E-2</v>
      </c>
      <c r="S203" s="182">
        <v>0</v>
      </c>
      <c r="T203" s="183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84" t="s">
        <v>127</v>
      </c>
      <c r="AT203" s="184" t="s">
        <v>122</v>
      </c>
      <c r="AU203" s="184" t="s">
        <v>82</v>
      </c>
      <c r="AY203" s="17" t="s">
        <v>120</v>
      </c>
      <c r="BE203" s="185">
        <f>IF(N203="základní",J203,0)</f>
        <v>0</v>
      </c>
      <c r="BF203" s="185">
        <f>IF(N203="snížená",J203,0)</f>
        <v>0</v>
      </c>
      <c r="BG203" s="185">
        <f>IF(N203="zákl. přenesená",J203,0)</f>
        <v>0</v>
      </c>
      <c r="BH203" s="185">
        <f>IF(N203="sníž. přenesená",J203,0)</f>
        <v>0</v>
      </c>
      <c r="BI203" s="185">
        <f>IF(N203="nulová",J203,0)</f>
        <v>0</v>
      </c>
      <c r="BJ203" s="17" t="s">
        <v>79</v>
      </c>
      <c r="BK203" s="185">
        <f>ROUND(I203*H203,2)</f>
        <v>0</v>
      </c>
      <c r="BL203" s="17" t="s">
        <v>127</v>
      </c>
      <c r="BM203" s="184" t="s">
        <v>317</v>
      </c>
    </row>
    <row r="204" spans="1:65" s="2" customFormat="1" ht="11.25">
      <c r="A204" s="34"/>
      <c r="B204" s="35"/>
      <c r="C204" s="36"/>
      <c r="D204" s="186" t="s">
        <v>129</v>
      </c>
      <c r="E204" s="36"/>
      <c r="F204" s="187" t="s">
        <v>318</v>
      </c>
      <c r="G204" s="36"/>
      <c r="H204" s="36"/>
      <c r="I204" s="188"/>
      <c r="J204" s="36"/>
      <c r="K204" s="36"/>
      <c r="L204" s="39"/>
      <c r="M204" s="189"/>
      <c r="N204" s="190"/>
      <c r="O204" s="64"/>
      <c r="P204" s="64"/>
      <c r="Q204" s="64"/>
      <c r="R204" s="64"/>
      <c r="S204" s="64"/>
      <c r="T204" s="65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7" t="s">
        <v>129</v>
      </c>
      <c r="AU204" s="17" t="s">
        <v>82</v>
      </c>
    </row>
    <row r="205" spans="1:65" s="2" customFormat="1" ht="11.25">
      <c r="A205" s="34"/>
      <c r="B205" s="35"/>
      <c r="C205" s="36"/>
      <c r="D205" s="191" t="s">
        <v>131</v>
      </c>
      <c r="E205" s="36"/>
      <c r="F205" s="192" t="s">
        <v>319</v>
      </c>
      <c r="G205" s="36"/>
      <c r="H205" s="36"/>
      <c r="I205" s="188"/>
      <c r="J205" s="36"/>
      <c r="K205" s="36"/>
      <c r="L205" s="39"/>
      <c r="M205" s="189"/>
      <c r="N205" s="190"/>
      <c r="O205" s="64"/>
      <c r="P205" s="64"/>
      <c r="Q205" s="64"/>
      <c r="R205" s="64"/>
      <c r="S205" s="64"/>
      <c r="T205" s="65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7" t="s">
        <v>131</v>
      </c>
      <c r="AU205" s="17" t="s">
        <v>82</v>
      </c>
    </row>
    <row r="206" spans="1:65" s="13" customFormat="1" ht="11.25">
      <c r="B206" s="193"/>
      <c r="C206" s="194"/>
      <c r="D206" s="186" t="s">
        <v>133</v>
      </c>
      <c r="E206" s="195" t="s">
        <v>19</v>
      </c>
      <c r="F206" s="196" t="s">
        <v>320</v>
      </c>
      <c r="G206" s="194"/>
      <c r="H206" s="197">
        <v>171.1</v>
      </c>
      <c r="I206" s="198"/>
      <c r="J206" s="194"/>
      <c r="K206" s="194"/>
      <c r="L206" s="199"/>
      <c r="M206" s="200"/>
      <c r="N206" s="201"/>
      <c r="O206" s="201"/>
      <c r="P206" s="201"/>
      <c r="Q206" s="201"/>
      <c r="R206" s="201"/>
      <c r="S206" s="201"/>
      <c r="T206" s="202"/>
      <c r="AT206" s="203" t="s">
        <v>133</v>
      </c>
      <c r="AU206" s="203" t="s">
        <v>82</v>
      </c>
      <c r="AV206" s="13" t="s">
        <v>82</v>
      </c>
      <c r="AW206" s="13" t="s">
        <v>33</v>
      </c>
      <c r="AX206" s="13" t="s">
        <v>79</v>
      </c>
      <c r="AY206" s="203" t="s">
        <v>120</v>
      </c>
    </row>
    <row r="207" spans="1:65" s="2" customFormat="1" ht="16.5" customHeight="1">
      <c r="A207" s="34"/>
      <c r="B207" s="35"/>
      <c r="C207" s="173" t="s">
        <v>321</v>
      </c>
      <c r="D207" s="173" t="s">
        <v>122</v>
      </c>
      <c r="E207" s="174" t="s">
        <v>322</v>
      </c>
      <c r="F207" s="175" t="s">
        <v>323</v>
      </c>
      <c r="G207" s="176" t="s">
        <v>149</v>
      </c>
      <c r="H207" s="177">
        <v>2.8079999999999998</v>
      </c>
      <c r="I207" s="178"/>
      <c r="J207" s="179">
        <f>ROUND(I207*H207,2)</f>
        <v>0</v>
      </c>
      <c r="K207" s="175" t="s">
        <v>126</v>
      </c>
      <c r="L207" s="39"/>
      <c r="M207" s="180" t="s">
        <v>19</v>
      </c>
      <c r="N207" s="181" t="s">
        <v>42</v>
      </c>
      <c r="O207" s="64"/>
      <c r="P207" s="182">
        <f>O207*H207</f>
        <v>0</v>
      </c>
      <c r="Q207" s="182">
        <v>2.5018699999999998</v>
      </c>
      <c r="R207" s="182">
        <f>Q207*H207</f>
        <v>7.0252509599999993</v>
      </c>
      <c r="S207" s="182">
        <v>0</v>
      </c>
      <c r="T207" s="183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84" t="s">
        <v>127</v>
      </c>
      <c r="AT207" s="184" t="s">
        <v>122</v>
      </c>
      <c r="AU207" s="184" t="s">
        <v>82</v>
      </c>
      <c r="AY207" s="17" t="s">
        <v>120</v>
      </c>
      <c r="BE207" s="185">
        <f>IF(N207="základní",J207,0)</f>
        <v>0</v>
      </c>
      <c r="BF207" s="185">
        <f>IF(N207="snížená",J207,0)</f>
        <v>0</v>
      </c>
      <c r="BG207" s="185">
        <f>IF(N207="zákl. přenesená",J207,0)</f>
        <v>0</v>
      </c>
      <c r="BH207" s="185">
        <f>IF(N207="sníž. přenesená",J207,0)</f>
        <v>0</v>
      </c>
      <c r="BI207" s="185">
        <f>IF(N207="nulová",J207,0)</f>
        <v>0</v>
      </c>
      <c r="BJ207" s="17" t="s">
        <v>79</v>
      </c>
      <c r="BK207" s="185">
        <f>ROUND(I207*H207,2)</f>
        <v>0</v>
      </c>
      <c r="BL207" s="17" t="s">
        <v>127</v>
      </c>
      <c r="BM207" s="184" t="s">
        <v>324</v>
      </c>
    </row>
    <row r="208" spans="1:65" s="2" customFormat="1" ht="11.25">
      <c r="A208" s="34"/>
      <c r="B208" s="35"/>
      <c r="C208" s="36"/>
      <c r="D208" s="186" t="s">
        <v>129</v>
      </c>
      <c r="E208" s="36"/>
      <c r="F208" s="187" t="s">
        <v>325</v>
      </c>
      <c r="G208" s="36"/>
      <c r="H208" s="36"/>
      <c r="I208" s="188"/>
      <c r="J208" s="36"/>
      <c r="K208" s="36"/>
      <c r="L208" s="39"/>
      <c r="M208" s="189"/>
      <c r="N208" s="190"/>
      <c r="O208" s="64"/>
      <c r="P208" s="64"/>
      <c r="Q208" s="64"/>
      <c r="R208" s="64"/>
      <c r="S208" s="64"/>
      <c r="T208" s="65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7" t="s">
        <v>129</v>
      </c>
      <c r="AU208" s="17" t="s">
        <v>82</v>
      </c>
    </row>
    <row r="209" spans="1:65" s="2" customFormat="1" ht="11.25">
      <c r="A209" s="34"/>
      <c r="B209" s="35"/>
      <c r="C209" s="36"/>
      <c r="D209" s="191" t="s">
        <v>131</v>
      </c>
      <c r="E209" s="36"/>
      <c r="F209" s="192" t="s">
        <v>326</v>
      </c>
      <c r="G209" s="36"/>
      <c r="H209" s="36"/>
      <c r="I209" s="188"/>
      <c r="J209" s="36"/>
      <c r="K209" s="36"/>
      <c r="L209" s="39"/>
      <c r="M209" s="189"/>
      <c r="N209" s="190"/>
      <c r="O209" s="64"/>
      <c r="P209" s="64"/>
      <c r="Q209" s="64"/>
      <c r="R209" s="64"/>
      <c r="S209" s="64"/>
      <c r="T209" s="65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7" t="s">
        <v>131</v>
      </c>
      <c r="AU209" s="17" t="s">
        <v>82</v>
      </c>
    </row>
    <row r="210" spans="1:65" s="13" customFormat="1" ht="11.25">
      <c r="B210" s="193"/>
      <c r="C210" s="194"/>
      <c r="D210" s="186" t="s">
        <v>133</v>
      </c>
      <c r="E210" s="195" t="s">
        <v>19</v>
      </c>
      <c r="F210" s="196" t="s">
        <v>327</v>
      </c>
      <c r="G210" s="194"/>
      <c r="H210" s="197">
        <v>1.8</v>
      </c>
      <c r="I210" s="198"/>
      <c r="J210" s="194"/>
      <c r="K210" s="194"/>
      <c r="L210" s="199"/>
      <c r="M210" s="200"/>
      <c r="N210" s="201"/>
      <c r="O210" s="201"/>
      <c r="P210" s="201"/>
      <c r="Q210" s="201"/>
      <c r="R210" s="201"/>
      <c r="S210" s="201"/>
      <c r="T210" s="202"/>
      <c r="AT210" s="203" t="s">
        <v>133</v>
      </c>
      <c r="AU210" s="203" t="s">
        <v>82</v>
      </c>
      <c r="AV210" s="13" t="s">
        <v>82</v>
      </c>
      <c r="AW210" s="13" t="s">
        <v>33</v>
      </c>
      <c r="AX210" s="13" t="s">
        <v>71</v>
      </c>
      <c r="AY210" s="203" t="s">
        <v>120</v>
      </c>
    </row>
    <row r="211" spans="1:65" s="13" customFormat="1" ht="11.25">
      <c r="B211" s="193"/>
      <c r="C211" s="194"/>
      <c r="D211" s="186" t="s">
        <v>133</v>
      </c>
      <c r="E211" s="195" t="s">
        <v>19</v>
      </c>
      <c r="F211" s="196" t="s">
        <v>328</v>
      </c>
      <c r="G211" s="194"/>
      <c r="H211" s="197">
        <v>1.008</v>
      </c>
      <c r="I211" s="198"/>
      <c r="J211" s="194"/>
      <c r="K211" s="194"/>
      <c r="L211" s="199"/>
      <c r="M211" s="200"/>
      <c r="N211" s="201"/>
      <c r="O211" s="201"/>
      <c r="P211" s="201"/>
      <c r="Q211" s="201"/>
      <c r="R211" s="201"/>
      <c r="S211" s="201"/>
      <c r="T211" s="202"/>
      <c r="AT211" s="203" t="s">
        <v>133</v>
      </c>
      <c r="AU211" s="203" t="s">
        <v>82</v>
      </c>
      <c r="AV211" s="13" t="s">
        <v>82</v>
      </c>
      <c r="AW211" s="13" t="s">
        <v>33</v>
      </c>
      <c r="AX211" s="13" t="s">
        <v>71</v>
      </c>
      <c r="AY211" s="203" t="s">
        <v>120</v>
      </c>
    </row>
    <row r="212" spans="1:65" s="2" customFormat="1" ht="16.5" customHeight="1">
      <c r="A212" s="34"/>
      <c r="B212" s="35"/>
      <c r="C212" s="173" t="s">
        <v>329</v>
      </c>
      <c r="D212" s="173" t="s">
        <v>122</v>
      </c>
      <c r="E212" s="174" t="s">
        <v>330</v>
      </c>
      <c r="F212" s="175" t="s">
        <v>331</v>
      </c>
      <c r="G212" s="176" t="s">
        <v>125</v>
      </c>
      <c r="H212" s="177">
        <v>20.79</v>
      </c>
      <c r="I212" s="178"/>
      <c r="J212" s="179">
        <f>ROUND(I212*H212,2)</f>
        <v>0</v>
      </c>
      <c r="K212" s="175" t="s">
        <v>126</v>
      </c>
      <c r="L212" s="39"/>
      <c r="M212" s="180" t="s">
        <v>19</v>
      </c>
      <c r="N212" s="181" t="s">
        <v>42</v>
      </c>
      <c r="O212" s="64"/>
      <c r="P212" s="182">
        <f>O212*H212</f>
        <v>0</v>
      </c>
      <c r="Q212" s="182">
        <v>2.6900000000000001E-3</v>
      </c>
      <c r="R212" s="182">
        <f>Q212*H212</f>
        <v>5.5925099999999998E-2</v>
      </c>
      <c r="S212" s="182">
        <v>0</v>
      </c>
      <c r="T212" s="183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84" t="s">
        <v>127</v>
      </c>
      <c r="AT212" s="184" t="s">
        <v>122</v>
      </c>
      <c r="AU212" s="184" t="s">
        <v>82</v>
      </c>
      <c r="AY212" s="17" t="s">
        <v>120</v>
      </c>
      <c r="BE212" s="185">
        <f>IF(N212="základní",J212,0)</f>
        <v>0</v>
      </c>
      <c r="BF212" s="185">
        <f>IF(N212="snížená",J212,0)</f>
        <v>0</v>
      </c>
      <c r="BG212" s="185">
        <f>IF(N212="zákl. přenesená",J212,0)</f>
        <v>0</v>
      </c>
      <c r="BH212" s="185">
        <f>IF(N212="sníž. přenesená",J212,0)</f>
        <v>0</v>
      </c>
      <c r="BI212" s="185">
        <f>IF(N212="nulová",J212,0)</f>
        <v>0</v>
      </c>
      <c r="BJ212" s="17" t="s">
        <v>79</v>
      </c>
      <c r="BK212" s="185">
        <f>ROUND(I212*H212,2)</f>
        <v>0</v>
      </c>
      <c r="BL212" s="17" t="s">
        <v>127</v>
      </c>
      <c r="BM212" s="184" t="s">
        <v>332</v>
      </c>
    </row>
    <row r="213" spans="1:65" s="2" customFormat="1" ht="11.25">
      <c r="A213" s="34"/>
      <c r="B213" s="35"/>
      <c r="C213" s="36"/>
      <c r="D213" s="186" t="s">
        <v>129</v>
      </c>
      <c r="E213" s="36"/>
      <c r="F213" s="187" t="s">
        <v>333</v>
      </c>
      <c r="G213" s="36"/>
      <c r="H213" s="36"/>
      <c r="I213" s="188"/>
      <c r="J213" s="36"/>
      <c r="K213" s="36"/>
      <c r="L213" s="39"/>
      <c r="M213" s="189"/>
      <c r="N213" s="190"/>
      <c r="O213" s="64"/>
      <c r="P213" s="64"/>
      <c r="Q213" s="64"/>
      <c r="R213" s="64"/>
      <c r="S213" s="64"/>
      <c r="T213" s="65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T213" s="17" t="s">
        <v>129</v>
      </c>
      <c r="AU213" s="17" t="s">
        <v>82</v>
      </c>
    </row>
    <row r="214" spans="1:65" s="2" customFormat="1" ht="11.25">
      <c r="A214" s="34"/>
      <c r="B214" s="35"/>
      <c r="C214" s="36"/>
      <c r="D214" s="191" t="s">
        <v>131</v>
      </c>
      <c r="E214" s="36"/>
      <c r="F214" s="192" t="s">
        <v>334</v>
      </c>
      <c r="G214" s="36"/>
      <c r="H214" s="36"/>
      <c r="I214" s="188"/>
      <c r="J214" s="36"/>
      <c r="K214" s="36"/>
      <c r="L214" s="39"/>
      <c r="M214" s="189"/>
      <c r="N214" s="190"/>
      <c r="O214" s="64"/>
      <c r="P214" s="64"/>
      <c r="Q214" s="64"/>
      <c r="R214" s="64"/>
      <c r="S214" s="64"/>
      <c r="T214" s="65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7" t="s">
        <v>131</v>
      </c>
      <c r="AU214" s="17" t="s">
        <v>82</v>
      </c>
    </row>
    <row r="215" spans="1:65" s="13" customFormat="1" ht="11.25">
      <c r="B215" s="193"/>
      <c r="C215" s="194"/>
      <c r="D215" s="186" t="s">
        <v>133</v>
      </c>
      <c r="E215" s="195" t="s">
        <v>19</v>
      </c>
      <c r="F215" s="196" t="s">
        <v>335</v>
      </c>
      <c r="G215" s="194"/>
      <c r="H215" s="197">
        <v>13.11</v>
      </c>
      <c r="I215" s="198"/>
      <c r="J215" s="194"/>
      <c r="K215" s="194"/>
      <c r="L215" s="199"/>
      <c r="M215" s="200"/>
      <c r="N215" s="201"/>
      <c r="O215" s="201"/>
      <c r="P215" s="201"/>
      <c r="Q215" s="201"/>
      <c r="R215" s="201"/>
      <c r="S215" s="201"/>
      <c r="T215" s="202"/>
      <c r="AT215" s="203" t="s">
        <v>133</v>
      </c>
      <c r="AU215" s="203" t="s">
        <v>82</v>
      </c>
      <c r="AV215" s="13" t="s">
        <v>82</v>
      </c>
      <c r="AW215" s="13" t="s">
        <v>33</v>
      </c>
      <c r="AX215" s="13" t="s">
        <v>71</v>
      </c>
      <c r="AY215" s="203" t="s">
        <v>120</v>
      </c>
    </row>
    <row r="216" spans="1:65" s="13" customFormat="1" ht="11.25">
      <c r="B216" s="193"/>
      <c r="C216" s="194"/>
      <c r="D216" s="186" t="s">
        <v>133</v>
      </c>
      <c r="E216" s="195" t="s">
        <v>19</v>
      </c>
      <c r="F216" s="196" t="s">
        <v>336</v>
      </c>
      <c r="G216" s="194"/>
      <c r="H216" s="197">
        <v>7.68</v>
      </c>
      <c r="I216" s="198"/>
      <c r="J216" s="194"/>
      <c r="K216" s="194"/>
      <c r="L216" s="199"/>
      <c r="M216" s="200"/>
      <c r="N216" s="201"/>
      <c r="O216" s="201"/>
      <c r="P216" s="201"/>
      <c r="Q216" s="201"/>
      <c r="R216" s="201"/>
      <c r="S216" s="201"/>
      <c r="T216" s="202"/>
      <c r="AT216" s="203" t="s">
        <v>133</v>
      </c>
      <c r="AU216" s="203" t="s">
        <v>82</v>
      </c>
      <c r="AV216" s="13" t="s">
        <v>82</v>
      </c>
      <c r="AW216" s="13" t="s">
        <v>33</v>
      </c>
      <c r="AX216" s="13" t="s">
        <v>71</v>
      </c>
      <c r="AY216" s="203" t="s">
        <v>120</v>
      </c>
    </row>
    <row r="217" spans="1:65" s="2" customFormat="1" ht="16.5" customHeight="1">
      <c r="A217" s="34"/>
      <c r="B217" s="35"/>
      <c r="C217" s="173" t="s">
        <v>337</v>
      </c>
      <c r="D217" s="173" t="s">
        <v>122</v>
      </c>
      <c r="E217" s="174" t="s">
        <v>338</v>
      </c>
      <c r="F217" s="175" t="s">
        <v>339</v>
      </c>
      <c r="G217" s="176" t="s">
        <v>125</v>
      </c>
      <c r="H217" s="177">
        <v>20.79</v>
      </c>
      <c r="I217" s="178"/>
      <c r="J217" s="179">
        <f>ROUND(I217*H217,2)</f>
        <v>0</v>
      </c>
      <c r="K217" s="175" t="s">
        <v>126</v>
      </c>
      <c r="L217" s="39"/>
      <c r="M217" s="180" t="s">
        <v>19</v>
      </c>
      <c r="N217" s="181" t="s">
        <v>42</v>
      </c>
      <c r="O217" s="64"/>
      <c r="P217" s="182">
        <f>O217*H217</f>
        <v>0</v>
      </c>
      <c r="Q217" s="182">
        <v>0</v>
      </c>
      <c r="R217" s="182">
        <f>Q217*H217</f>
        <v>0</v>
      </c>
      <c r="S217" s="182">
        <v>0</v>
      </c>
      <c r="T217" s="183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84" t="s">
        <v>127</v>
      </c>
      <c r="AT217" s="184" t="s">
        <v>122</v>
      </c>
      <c r="AU217" s="184" t="s">
        <v>82</v>
      </c>
      <c r="AY217" s="17" t="s">
        <v>120</v>
      </c>
      <c r="BE217" s="185">
        <f>IF(N217="základní",J217,0)</f>
        <v>0</v>
      </c>
      <c r="BF217" s="185">
        <f>IF(N217="snížená",J217,0)</f>
        <v>0</v>
      </c>
      <c r="BG217" s="185">
        <f>IF(N217="zákl. přenesená",J217,0)</f>
        <v>0</v>
      </c>
      <c r="BH217" s="185">
        <f>IF(N217="sníž. přenesená",J217,0)</f>
        <v>0</v>
      </c>
      <c r="BI217" s="185">
        <f>IF(N217="nulová",J217,0)</f>
        <v>0</v>
      </c>
      <c r="BJ217" s="17" t="s">
        <v>79</v>
      </c>
      <c r="BK217" s="185">
        <f>ROUND(I217*H217,2)</f>
        <v>0</v>
      </c>
      <c r="BL217" s="17" t="s">
        <v>127</v>
      </c>
      <c r="BM217" s="184" t="s">
        <v>340</v>
      </c>
    </row>
    <row r="218" spans="1:65" s="2" customFormat="1" ht="11.25">
      <c r="A218" s="34"/>
      <c r="B218" s="35"/>
      <c r="C218" s="36"/>
      <c r="D218" s="186" t="s">
        <v>129</v>
      </c>
      <c r="E218" s="36"/>
      <c r="F218" s="187" t="s">
        <v>341</v>
      </c>
      <c r="G218" s="36"/>
      <c r="H218" s="36"/>
      <c r="I218" s="188"/>
      <c r="J218" s="36"/>
      <c r="K218" s="36"/>
      <c r="L218" s="39"/>
      <c r="M218" s="189"/>
      <c r="N218" s="190"/>
      <c r="O218" s="64"/>
      <c r="P218" s="64"/>
      <c r="Q218" s="64"/>
      <c r="R218" s="64"/>
      <c r="S218" s="64"/>
      <c r="T218" s="65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17" t="s">
        <v>129</v>
      </c>
      <c r="AU218" s="17" t="s">
        <v>82</v>
      </c>
    </row>
    <row r="219" spans="1:65" s="2" customFormat="1" ht="11.25">
      <c r="A219" s="34"/>
      <c r="B219" s="35"/>
      <c r="C219" s="36"/>
      <c r="D219" s="191" t="s">
        <v>131</v>
      </c>
      <c r="E219" s="36"/>
      <c r="F219" s="192" t="s">
        <v>342</v>
      </c>
      <c r="G219" s="36"/>
      <c r="H219" s="36"/>
      <c r="I219" s="188"/>
      <c r="J219" s="36"/>
      <c r="K219" s="36"/>
      <c r="L219" s="39"/>
      <c r="M219" s="189"/>
      <c r="N219" s="190"/>
      <c r="O219" s="64"/>
      <c r="P219" s="64"/>
      <c r="Q219" s="64"/>
      <c r="R219" s="64"/>
      <c r="S219" s="64"/>
      <c r="T219" s="65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7" t="s">
        <v>131</v>
      </c>
      <c r="AU219" s="17" t="s">
        <v>82</v>
      </c>
    </row>
    <row r="220" spans="1:65" s="2" customFormat="1" ht="16.5" customHeight="1">
      <c r="A220" s="34"/>
      <c r="B220" s="35"/>
      <c r="C220" s="173" t="s">
        <v>343</v>
      </c>
      <c r="D220" s="173" t="s">
        <v>122</v>
      </c>
      <c r="E220" s="174" t="s">
        <v>344</v>
      </c>
      <c r="F220" s="175" t="s">
        <v>345</v>
      </c>
      <c r="G220" s="176" t="s">
        <v>205</v>
      </c>
      <c r="H220" s="177">
        <v>0.13100000000000001</v>
      </c>
      <c r="I220" s="178"/>
      <c r="J220" s="179">
        <f>ROUND(I220*H220,2)</f>
        <v>0</v>
      </c>
      <c r="K220" s="175" t="s">
        <v>126</v>
      </c>
      <c r="L220" s="39"/>
      <c r="M220" s="180" t="s">
        <v>19</v>
      </c>
      <c r="N220" s="181" t="s">
        <v>42</v>
      </c>
      <c r="O220" s="64"/>
      <c r="P220" s="182">
        <f>O220*H220</f>
        <v>0</v>
      </c>
      <c r="Q220" s="182">
        <v>1.06277</v>
      </c>
      <c r="R220" s="182">
        <f>Q220*H220</f>
        <v>0.13922287</v>
      </c>
      <c r="S220" s="182">
        <v>0</v>
      </c>
      <c r="T220" s="183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84" t="s">
        <v>127</v>
      </c>
      <c r="AT220" s="184" t="s">
        <v>122</v>
      </c>
      <c r="AU220" s="184" t="s">
        <v>82</v>
      </c>
      <c r="AY220" s="17" t="s">
        <v>120</v>
      </c>
      <c r="BE220" s="185">
        <f>IF(N220="základní",J220,0)</f>
        <v>0</v>
      </c>
      <c r="BF220" s="185">
        <f>IF(N220="snížená",J220,0)</f>
        <v>0</v>
      </c>
      <c r="BG220" s="185">
        <f>IF(N220="zákl. přenesená",J220,0)</f>
        <v>0</v>
      </c>
      <c r="BH220" s="185">
        <f>IF(N220="sníž. přenesená",J220,0)</f>
        <v>0</v>
      </c>
      <c r="BI220" s="185">
        <f>IF(N220="nulová",J220,0)</f>
        <v>0</v>
      </c>
      <c r="BJ220" s="17" t="s">
        <v>79</v>
      </c>
      <c r="BK220" s="185">
        <f>ROUND(I220*H220,2)</f>
        <v>0</v>
      </c>
      <c r="BL220" s="17" t="s">
        <v>127</v>
      </c>
      <c r="BM220" s="184" t="s">
        <v>346</v>
      </c>
    </row>
    <row r="221" spans="1:65" s="2" customFormat="1" ht="11.25">
      <c r="A221" s="34"/>
      <c r="B221" s="35"/>
      <c r="C221" s="36"/>
      <c r="D221" s="186" t="s">
        <v>129</v>
      </c>
      <c r="E221" s="36"/>
      <c r="F221" s="187" t="s">
        <v>347</v>
      </c>
      <c r="G221" s="36"/>
      <c r="H221" s="36"/>
      <c r="I221" s="188"/>
      <c r="J221" s="36"/>
      <c r="K221" s="36"/>
      <c r="L221" s="39"/>
      <c r="M221" s="189"/>
      <c r="N221" s="190"/>
      <c r="O221" s="64"/>
      <c r="P221" s="64"/>
      <c r="Q221" s="64"/>
      <c r="R221" s="64"/>
      <c r="S221" s="64"/>
      <c r="T221" s="65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7" t="s">
        <v>129</v>
      </c>
      <c r="AU221" s="17" t="s">
        <v>82</v>
      </c>
    </row>
    <row r="222" spans="1:65" s="2" customFormat="1" ht="11.25">
      <c r="A222" s="34"/>
      <c r="B222" s="35"/>
      <c r="C222" s="36"/>
      <c r="D222" s="191" t="s">
        <v>131</v>
      </c>
      <c r="E222" s="36"/>
      <c r="F222" s="192" t="s">
        <v>348</v>
      </c>
      <c r="G222" s="36"/>
      <c r="H222" s="36"/>
      <c r="I222" s="188"/>
      <c r="J222" s="36"/>
      <c r="K222" s="36"/>
      <c r="L222" s="39"/>
      <c r="M222" s="189"/>
      <c r="N222" s="190"/>
      <c r="O222" s="64"/>
      <c r="P222" s="64"/>
      <c r="Q222" s="64"/>
      <c r="R222" s="64"/>
      <c r="S222" s="64"/>
      <c r="T222" s="65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7" t="s">
        <v>131</v>
      </c>
      <c r="AU222" s="17" t="s">
        <v>82</v>
      </c>
    </row>
    <row r="223" spans="1:65" s="13" customFormat="1" ht="11.25">
      <c r="B223" s="193"/>
      <c r="C223" s="194"/>
      <c r="D223" s="186" t="s">
        <v>133</v>
      </c>
      <c r="E223" s="195" t="s">
        <v>19</v>
      </c>
      <c r="F223" s="196" t="s">
        <v>349</v>
      </c>
      <c r="G223" s="194"/>
      <c r="H223" s="197">
        <v>8.1000000000000003E-2</v>
      </c>
      <c r="I223" s="198"/>
      <c r="J223" s="194"/>
      <c r="K223" s="194"/>
      <c r="L223" s="199"/>
      <c r="M223" s="200"/>
      <c r="N223" s="201"/>
      <c r="O223" s="201"/>
      <c r="P223" s="201"/>
      <c r="Q223" s="201"/>
      <c r="R223" s="201"/>
      <c r="S223" s="201"/>
      <c r="T223" s="202"/>
      <c r="AT223" s="203" t="s">
        <v>133</v>
      </c>
      <c r="AU223" s="203" t="s">
        <v>82</v>
      </c>
      <c r="AV223" s="13" t="s">
        <v>82</v>
      </c>
      <c r="AW223" s="13" t="s">
        <v>33</v>
      </c>
      <c r="AX223" s="13" t="s">
        <v>71</v>
      </c>
      <c r="AY223" s="203" t="s">
        <v>120</v>
      </c>
    </row>
    <row r="224" spans="1:65" s="13" customFormat="1" ht="11.25">
      <c r="B224" s="193"/>
      <c r="C224" s="194"/>
      <c r="D224" s="186" t="s">
        <v>133</v>
      </c>
      <c r="E224" s="195" t="s">
        <v>19</v>
      </c>
      <c r="F224" s="196" t="s">
        <v>350</v>
      </c>
      <c r="G224" s="194"/>
      <c r="H224" s="197">
        <v>0.05</v>
      </c>
      <c r="I224" s="198"/>
      <c r="J224" s="194"/>
      <c r="K224" s="194"/>
      <c r="L224" s="199"/>
      <c r="M224" s="200"/>
      <c r="N224" s="201"/>
      <c r="O224" s="201"/>
      <c r="P224" s="201"/>
      <c r="Q224" s="201"/>
      <c r="R224" s="201"/>
      <c r="S224" s="201"/>
      <c r="T224" s="202"/>
      <c r="AT224" s="203" t="s">
        <v>133</v>
      </c>
      <c r="AU224" s="203" t="s">
        <v>82</v>
      </c>
      <c r="AV224" s="13" t="s">
        <v>82</v>
      </c>
      <c r="AW224" s="13" t="s">
        <v>33</v>
      </c>
      <c r="AX224" s="13" t="s">
        <v>71</v>
      </c>
      <c r="AY224" s="203" t="s">
        <v>120</v>
      </c>
    </row>
    <row r="225" spans="1:65" s="12" customFormat="1" ht="22.9" customHeight="1">
      <c r="B225" s="157"/>
      <c r="C225" s="158"/>
      <c r="D225" s="159" t="s">
        <v>70</v>
      </c>
      <c r="E225" s="171" t="s">
        <v>127</v>
      </c>
      <c r="F225" s="171" t="s">
        <v>351</v>
      </c>
      <c r="G225" s="158"/>
      <c r="H225" s="158"/>
      <c r="I225" s="161"/>
      <c r="J225" s="172">
        <f>BK225</f>
        <v>0</v>
      </c>
      <c r="K225" s="158"/>
      <c r="L225" s="163"/>
      <c r="M225" s="164"/>
      <c r="N225" s="165"/>
      <c r="O225" s="165"/>
      <c r="P225" s="166">
        <f>SUM(P226:P265)</f>
        <v>0</v>
      </c>
      <c r="Q225" s="165"/>
      <c r="R225" s="166">
        <f>SUM(R226:R265)</f>
        <v>46.107315389999997</v>
      </c>
      <c r="S225" s="165"/>
      <c r="T225" s="167">
        <f>SUM(T226:T265)</f>
        <v>0</v>
      </c>
      <c r="AR225" s="168" t="s">
        <v>79</v>
      </c>
      <c r="AT225" s="169" t="s">
        <v>70</v>
      </c>
      <c r="AU225" s="169" t="s">
        <v>79</v>
      </c>
      <c r="AY225" s="168" t="s">
        <v>120</v>
      </c>
      <c r="BK225" s="170">
        <f>SUM(BK226:BK265)</f>
        <v>0</v>
      </c>
    </row>
    <row r="226" spans="1:65" s="2" customFormat="1" ht="16.5" customHeight="1">
      <c r="A226" s="34"/>
      <c r="B226" s="35"/>
      <c r="C226" s="173" t="s">
        <v>352</v>
      </c>
      <c r="D226" s="173" t="s">
        <v>122</v>
      </c>
      <c r="E226" s="174" t="s">
        <v>353</v>
      </c>
      <c r="F226" s="175" t="s">
        <v>354</v>
      </c>
      <c r="G226" s="176" t="s">
        <v>125</v>
      </c>
      <c r="H226" s="177">
        <v>18.146999999999998</v>
      </c>
      <c r="I226" s="178"/>
      <c r="J226" s="179">
        <f>ROUND(I226*H226,2)</f>
        <v>0</v>
      </c>
      <c r="K226" s="175" t="s">
        <v>126</v>
      </c>
      <c r="L226" s="39"/>
      <c r="M226" s="180" t="s">
        <v>19</v>
      </c>
      <c r="N226" s="181" t="s">
        <v>42</v>
      </c>
      <c r="O226" s="64"/>
      <c r="P226" s="182">
        <f>O226*H226</f>
        <v>0</v>
      </c>
      <c r="Q226" s="182">
        <v>0.48580000000000001</v>
      </c>
      <c r="R226" s="182">
        <f>Q226*H226</f>
        <v>8.8158125999999992</v>
      </c>
      <c r="S226" s="182">
        <v>0</v>
      </c>
      <c r="T226" s="183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84" t="s">
        <v>127</v>
      </c>
      <c r="AT226" s="184" t="s">
        <v>122</v>
      </c>
      <c r="AU226" s="184" t="s">
        <v>82</v>
      </c>
      <c r="AY226" s="17" t="s">
        <v>120</v>
      </c>
      <c r="BE226" s="185">
        <f>IF(N226="základní",J226,0)</f>
        <v>0</v>
      </c>
      <c r="BF226" s="185">
        <f>IF(N226="snížená",J226,0)</f>
        <v>0</v>
      </c>
      <c r="BG226" s="185">
        <f>IF(N226="zákl. přenesená",J226,0)</f>
        <v>0</v>
      </c>
      <c r="BH226" s="185">
        <f>IF(N226="sníž. přenesená",J226,0)</f>
        <v>0</v>
      </c>
      <c r="BI226" s="185">
        <f>IF(N226="nulová",J226,0)</f>
        <v>0</v>
      </c>
      <c r="BJ226" s="17" t="s">
        <v>79</v>
      </c>
      <c r="BK226" s="185">
        <f>ROUND(I226*H226,2)</f>
        <v>0</v>
      </c>
      <c r="BL226" s="17" t="s">
        <v>127</v>
      </c>
      <c r="BM226" s="184" t="s">
        <v>355</v>
      </c>
    </row>
    <row r="227" spans="1:65" s="2" customFormat="1" ht="11.25">
      <c r="A227" s="34"/>
      <c r="B227" s="35"/>
      <c r="C227" s="36"/>
      <c r="D227" s="186" t="s">
        <v>129</v>
      </c>
      <c r="E227" s="36"/>
      <c r="F227" s="187" t="s">
        <v>356</v>
      </c>
      <c r="G227" s="36"/>
      <c r="H227" s="36"/>
      <c r="I227" s="188"/>
      <c r="J227" s="36"/>
      <c r="K227" s="36"/>
      <c r="L227" s="39"/>
      <c r="M227" s="189"/>
      <c r="N227" s="190"/>
      <c r="O227" s="64"/>
      <c r="P227" s="64"/>
      <c r="Q227" s="64"/>
      <c r="R227" s="64"/>
      <c r="S227" s="64"/>
      <c r="T227" s="65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7" t="s">
        <v>129</v>
      </c>
      <c r="AU227" s="17" t="s">
        <v>82</v>
      </c>
    </row>
    <row r="228" spans="1:65" s="2" customFormat="1" ht="11.25">
      <c r="A228" s="34"/>
      <c r="B228" s="35"/>
      <c r="C228" s="36"/>
      <c r="D228" s="191" t="s">
        <v>131</v>
      </c>
      <c r="E228" s="36"/>
      <c r="F228" s="192" t="s">
        <v>357</v>
      </c>
      <c r="G228" s="36"/>
      <c r="H228" s="36"/>
      <c r="I228" s="188"/>
      <c r="J228" s="36"/>
      <c r="K228" s="36"/>
      <c r="L228" s="39"/>
      <c r="M228" s="189"/>
      <c r="N228" s="190"/>
      <c r="O228" s="64"/>
      <c r="P228" s="64"/>
      <c r="Q228" s="64"/>
      <c r="R228" s="64"/>
      <c r="S228" s="64"/>
      <c r="T228" s="65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T228" s="17" t="s">
        <v>131</v>
      </c>
      <c r="AU228" s="17" t="s">
        <v>82</v>
      </c>
    </row>
    <row r="229" spans="1:65" s="13" customFormat="1" ht="11.25">
      <c r="B229" s="193"/>
      <c r="C229" s="194"/>
      <c r="D229" s="186" t="s">
        <v>133</v>
      </c>
      <c r="E229" s="195" t="s">
        <v>19</v>
      </c>
      <c r="F229" s="196" t="s">
        <v>358</v>
      </c>
      <c r="G229" s="194"/>
      <c r="H229" s="197">
        <v>14.095000000000001</v>
      </c>
      <c r="I229" s="198"/>
      <c r="J229" s="194"/>
      <c r="K229" s="194"/>
      <c r="L229" s="199"/>
      <c r="M229" s="200"/>
      <c r="N229" s="201"/>
      <c r="O229" s="201"/>
      <c r="P229" s="201"/>
      <c r="Q229" s="201"/>
      <c r="R229" s="201"/>
      <c r="S229" s="201"/>
      <c r="T229" s="202"/>
      <c r="AT229" s="203" t="s">
        <v>133</v>
      </c>
      <c r="AU229" s="203" t="s">
        <v>82</v>
      </c>
      <c r="AV229" s="13" t="s">
        <v>82</v>
      </c>
      <c r="AW229" s="13" t="s">
        <v>33</v>
      </c>
      <c r="AX229" s="13" t="s">
        <v>71</v>
      </c>
      <c r="AY229" s="203" t="s">
        <v>120</v>
      </c>
    </row>
    <row r="230" spans="1:65" s="13" customFormat="1" ht="11.25">
      <c r="B230" s="193"/>
      <c r="C230" s="194"/>
      <c r="D230" s="186" t="s">
        <v>133</v>
      </c>
      <c r="E230" s="195" t="s">
        <v>19</v>
      </c>
      <c r="F230" s="196" t="s">
        <v>359</v>
      </c>
      <c r="G230" s="194"/>
      <c r="H230" s="197">
        <v>4.0519999999999996</v>
      </c>
      <c r="I230" s="198"/>
      <c r="J230" s="194"/>
      <c r="K230" s="194"/>
      <c r="L230" s="199"/>
      <c r="M230" s="200"/>
      <c r="N230" s="201"/>
      <c r="O230" s="201"/>
      <c r="P230" s="201"/>
      <c r="Q230" s="201"/>
      <c r="R230" s="201"/>
      <c r="S230" s="201"/>
      <c r="T230" s="202"/>
      <c r="AT230" s="203" t="s">
        <v>133</v>
      </c>
      <c r="AU230" s="203" t="s">
        <v>82</v>
      </c>
      <c r="AV230" s="13" t="s">
        <v>82</v>
      </c>
      <c r="AW230" s="13" t="s">
        <v>33</v>
      </c>
      <c r="AX230" s="13" t="s">
        <v>71</v>
      </c>
      <c r="AY230" s="203" t="s">
        <v>120</v>
      </c>
    </row>
    <row r="231" spans="1:65" s="2" customFormat="1" ht="16.5" customHeight="1">
      <c r="A231" s="34"/>
      <c r="B231" s="35"/>
      <c r="C231" s="173" t="s">
        <v>360</v>
      </c>
      <c r="D231" s="173" t="s">
        <v>122</v>
      </c>
      <c r="E231" s="174" t="s">
        <v>361</v>
      </c>
      <c r="F231" s="175" t="s">
        <v>362</v>
      </c>
      <c r="G231" s="176" t="s">
        <v>149</v>
      </c>
      <c r="H231" s="177">
        <v>2.68</v>
      </c>
      <c r="I231" s="178"/>
      <c r="J231" s="179">
        <f>ROUND(I231*H231,2)</f>
        <v>0</v>
      </c>
      <c r="K231" s="175" t="s">
        <v>126</v>
      </c>
      <c r="L231" s="39"/>
      <c r="M231" s="180" t="s">
        <v>19</v>
      </c>
      <c r="N231" s="181" t="s">
        <v>42</v>
      </c>
      <c r="O231" s="64"/>
      <c r="P231" s="182">
        <f>O231*H231</f>
        <v>0</v>
      </c>
      <c r="Q231" s="182">
        <v>2.3010199999999998</v>
      </c>
      <c r="R231" s="182">
        <f>Q231*H231</f>
        <v>6.1667335999999997</v>
      </c>
      <c r="S231" s="182">
        <v>0</v>
      </c>
      <c r="T231" s="183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84" t="s">
        <v>127</v>
      </c>
      <c r="AT231" s="184" t="s">
        <v>122</v>
      </c>
      <c r="AU231" s="184" t="s">
        <v>82</v>
      </c>
      <c r="AY231" s="17" t="s">
        <v>120</v>
      </c>
      <c r="BE231" s="185">
        <f>IF(N231="základní",J231,0)</f>
        <v>0</v>
      </c>
      <c r="BF231" s="185">
        <f>IF(N231="snížená",J231,0)</f>
        <v>0</v>
      </c>
      <c r="BG231" s="185">
        <f>IF(N231="zákl. přenesená",J231,0)</f>
        <v>0</v>
      </c>
      <c r="BH231" s="185">
        <f>IF(N231="sníž. přenesená",J231,0)</f>
        <v>0</v>
      </c>
      <c r="BI231" s="185">
        <f>IF(N231="nulová",J231,0)</f>
        <v>0</v>
      </c>
      <c r="BJ231" s="17" t="s">
        <v>79</v>
      </c>
      <c r="BK231" s="185">
        <f>ROUND(I231*H231,2)</f>
        <v>0</v>
      </c>
      <c r="BL231" s="17" t="s">
        <v>127</v>
      </c>
      <c r="BM231" s="184" t="s">
        <v>363</v>
      </c>
    </row>
    <row r="232" spans="1:65" s="2" customFormat="1" ht="19.5">
      <c r="A232" s="34"/>
      <c r="B232" s="35"/>
      <c r="C232" s="36"/>
      <c r="D232" s="186" t="s">
        <v>129</v>
      </c>
      <c r="E232" s="36"/>
      <c r="F232" s="187" t="s">
        <v>364</v>
      </c>
      <c r="G232" s="36"/>
      <c r="H232" s="36"/>
      <c r="I232" s="188"/>
      <c r="J232" s="36"/>
      <c r="K232" s="36"/>
      <c r="L232" s="39"/>
      <c r="M232" s="189"/>
      <c r="N232" s="190"/>
      <c r="O232" s="64"/>
      <c r="P232" s="64"/>
      <c r="Q232" s="64"/>
      <c r="R232" s="64"/>
      <c r="S232" s="64"/>
      <c r="T232" s="65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17" t="s">
        <v>129</v>
      </c>
      <c r="AU232" s="17" t="s">
        <v>82</v>
      </c>
    </row>
    <row r="233" spans="1:65" s="2" customFormat="1" ht="11.25">
      <c r="A233" s="34"/>
      <c r="B233" s="35"/>
      <c r="C233" s="36"/>
      <c r="D233" s="191" t="s">
        <v>131</v>
      </c>
      <c r="E233" s="36"/>
      <c r="F233" s="192" t="s">
        <v>365</v>
      </c>
      <c r="G233" s="36"/>
      <c r="H233" s="36"/>
      <c r="I233" s="188"/>
      <c r="J233" s="36"/>
      <c r="K233" s="36"/>
      <c r="L233" s="39"/>
      <c r="M233" s="189"/>
      <c r="N233" s="190"/>
      <c r="O233" s="64"/>
      <c r="P233" s="64"/>
      <c r="Q233" s="64"/>
      <c r="R233" s="64"/>
      <c r="S233" s="64"/>
      <c r="T233" s="65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T233" s="17" t="s">
        <v>131</v>
      </c>
      <c r="AU233" s="17" t="s">
        <v>82</v>
      </c>
    </row>
    <row r="234" spans="1:65" s="13" customFormat="1" ht="11.25">
      <c r="B234" s="193"/>
      <c r="C234" s="194"/>
      <c r="D234" s="186" t="s">
        <v>133</v>
      </c>
      <c r="E234" s="195" t="s">
        <v>19</v>
      </c>
      <c r="F234" s="196" t="s">
        <v>366</v>
      </c>
      <c r="G234" s="194"/>
      <c r="H234" s="197">
        <v>0.39200000000000002</v>
      </c>
      <c r="I234" s="198"/>
      <c r="J234" s="194"/>
      <c r="K234" s="194"/>
      <c r="L234" s="199"/>
      <c r="M234" s="200"/>
      <c r="N234" s="201"/>
      <c r="O234" s="201"/>
      <c r="P234" s="201"/>
      <c r="Q234" s="201"/>
      <c r="R234" s="201"/>
      <c r="S234" s="201"/>
      <c r="T234" s="202"/>
      <c r="AT234" s="203" t="s">
        <v>133</v>
      </c>
      <c r="AU234" s="203" t="s">
        <v>82</v>
      </c>
      <c r="AV234" s="13" t="s">
        <v>82</v>
      </c>
      <c r="AW234" s="13" t="s">
        <v>33</v>
      </c>
      <c r="AX234" s="13" t="s">
        <v>71</v>
      </c>
      <c r="AY234" s="203" t="s">
        <v>120</v>
      </c>
    </row>
    <row r="235" spans="1:65" s="13" customFormat="1" ht="11.25">
      <c r="B235" s="193"/>
      <c r="C235" s="194"/>
      <c r="D235" s="186" t="s">
        <v>133</v>
      </c>
      <c r="E235" s="195" t="s">
        <v>19</v>
      </c>
      <c r="F235" s="196" t="s">
        <v>367</v>
      </c>
      <c r="G235" s="194"/>
      <c r="H235" s="197">
        <v>1.08</v>
      </c>
      <c r="I235" s="198"/>
      <c r="J235" s="194"/>
      <c r="K235" s="194"/>
      <c r="L235" s="199"/>
      <c r="M235" s="200"/>
      <c r="N235" s="201"/>
      <c r="O235" s="201"/>
      <c r="P235" s="201"/>
      <c r="Q235" s="201"/>
      <c r="R235" s="201"/>
      <c r="S235" s="201"/>
      <c r="T235" s="202"/>
      <c r="AT235" s="203" t="s">
        <v>133</v>
      </c>
      <c r="AU235" s="203" t="s">
        <v>82</v>
      </c>
      <c r="AV235" s="13" t="s">
        <v>82</v>
      </c>
      <c r="AW235" s="13" t="s">
        <v>33</v>
      </c>
      <c r="AX235" s="13" t="s">
        <v>71</v>
      </c>
      <c r="AY235" s="203" t="s">
        <v>120</v>
      </c>
    </row>
    <row r="236" spans="1:65" s="13" customFormat="1" ht="11.25">
      <c r="B236" s="193"/>
      <c r="C236" s="194"/>
      <c r="D236" s="186" t="s">
        <v>133</v>
      </c>
      <c r="E236" s="195" t="s">
        <v>19</v>
      </c>
      <c r="F236" s="196" t="s">
        <v>368</v>
      </c>
      <c r="G236" s="194"/>
      <c r="H236" s="197">
        <v>0.22800000000000001</v>
      </c>
      <c r="I236" s="198"/>
      <c r="J236" s="194"/>
      <c r="K236" s="194"/>
      <c r="L236" s="199"/>
      <c r="M236" s="200"/>
      <c r="N236" s="201"/>
      <c r="O236" s="201"/>
      <c r="P236" s="201"/>
      <c r="Q236" s="201"/>
      <c r="R236" s="201"/>
      <c r="S236" s="201"/>
      <c r="T236" s="202"/>
      <c r="AT236" s="203" t="s">
        <v>133</v>
      </c>
      <c r="AU236" s="203" t="s">
        <v>82</v>
      </c>
      <c r="AV236" s="13" t="s">
        <v>82</v>
      </c>
      <c r="AW236" s="13" t="s">
        <v>33</v>
      </c>
      <c r="AX236" s="13" t="s">
        <v>71</v>
      </c>
      <c r="AY236" s="203" t="s">
        <v>120</v>
      </c>
    </row>
    <row r="237" spans="1:65" s="13" customFormat="1" ht="11.25">
      <c r="B237" s="193"/>
      <c r="C237" s="194"/>
      <c r="D237" s="186" t="s">
        <v>133</v>
      </c>
      <c r="E237" s="195" t="s">
        <v>19</v>
      </c>
      <c r="F237" s="196" t="s">
        <v>369</v>
      </c>
      <c r="G237" s="194"/>
      <c r="H237" s="197">
        <v>0.98</v>
      </c>
      <c r="I237" s="198"/>
      <c r="J237" s="194"/>
      <c r="K237" s="194"/>
      <c r="L237" s="199"/>
      <c r="M237" s="200"/>
      <c r="N237" s="201"/>
      <c r="O237" s="201"/>
      <c r="P237" s="201"/>
      <c r="Q237" s="201"/>
      <c r="R237" s="201"/>
      <c r="S237" s="201"/>
      <c r="T237" s="202"/>
      <c r="AT237" s="203" t="s">
        <v>133</v>
      </c>
      <c r="AU237" s="203" t="s">
        <v>82</v>
      </c>
      <c r="AV237" s="13" t="s">
        <v>82</v>
      </c>
      <c r="AW237" s="13" t="s">
        <v>33</v>
      </c>
      <c r="AX237" s="13" t="s">
        <v>71</v>
      </c>
      <c r="AY237" s="203" t="s">
        <v>120</v>
      </c>
    </row>
    <row r="238" spans="1:65" s="2" customFormat="1" ht="16.5" customHeight="1">
      <c r="A238" s="34"/>
      <c r="B238" s="35"/>
      <c r="C238" s="173" t="s">
        <v>370</v>
      </c>
      <c r="D238" s="173" t="s">
        <v>122</v>
      </c>
      <c r="E238" s="174" t="s">
        <v>371</v>
      </c>
      <c r="F238" s="175" t="s">
        <v>372</v>
      </c>
      <c r="G238" s="176" t="s">
        <v>149</v>
      </c>
      <c r="H238" s="177">
        <v>3.27</v>
      </c>
      <c r="I238" s="178"/>
      <c r="J238" s="179">
        <f>ROUND(I238*H238,2)</f>
        <v>0</v>
      </c>
      <c r="K238" s="175" t="s">
        <v>126</v>
      </c>
      <c r="L238" s="39"/>
      <c r="M238" s="180" t="s">
        <v>19</v>
      </c>
      <c r="N238" s="181" t="s">
        <v>42</v>
      </c>
      <c r="O238" s="64"/>
      <c r="P238" s="182">
        <f>O238*H238</f>
        <v>0</v>
      </c>
      <c r="Q238" s="182">
        <v>2.5018699999999998</v>
      </c>
      <c r="R238" s="182">
        <f>Q238*H238</f>
        <v>8.181114899999999</v>
      </c>
      <c r="S238" s="182">
        <v>0</v>
      </c>
      <c r="T238" s="183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84" t="s">
        <v>127</v>
      </c>
      <c r="AT238" s="184" t="s">
        <v>122</v>
      </c>
      <c r="AU238" s="184" t="s">
        <v>82</v>
      </c>
      <c r="AY238" s="17" t="s">
        <v>120</v>
      </c>
      <c r="BE238" s="185">
        <f>IF(N238="základní",J238,0)</f>
        <v>0</v>
      </c>
      <c r="BF238" s="185">
        <f>IF(N238="snížená",J238,0)</f>
        <v>0</v>
      </c>
      <c r="BG238" s="185">
        <f>IF(N238="zákl. přenesená",J238,0)</f>
        <v>0</v>
      </c>
      <c r="BH238" s="185">
        <f>IF(N238="sníž. přenesená",J238,0)</f>
        <v>0</v>
      </c>
      <c r="BI238" s="185">
        <f>IF(N238="nulová",J238,0)</f>
        <v>0</v>
      </c>
      <c r="BJ238" s="17" t="s">
        <v>79</v>
      </c>
      <c r="BK238" s="185">
        <f>ROUND(I238*H238,2)</f>
        <v>0</v>
      </c>
      <c r="BL238" s="17" t="s">
        <v>127</v>
      </c>
      <c r="BM238" s="184" t="s">
        <v>373</v>
      </c>
    </row>
    <row r="239" spans="1:65" s="2" customFormat="1" ht="19.5">
      <c r="A239" s="34"/>
      <c r="B239" s="35"/>
      <c r="C239" s="36"/>
      <c r="D239" s="186" t="s">
        <v>129</v>
      </c>
      <c r="E239" s="36"/>
      <c r="F239" s="187" t="s">
        <v>374</v>
      </c>
      <c r="G239" s="36"/>
      <c r="H239" s="36"/>
      <c r="I239" s="188"/>
      <c r="J239" s="36"/>
      <c r="K239" s="36"/>
      <c r="L239" s="39"/>
      <c r="M239" s="189"/>
      <c r="N239" s="190"/>
      <c r="O239" s="64"/>
      <c r="P239" s="64"/>
      <c r="Q239" s="64"/>
      <c r="R239" s="64"/>
      <c r="S239" s="64"/>
      <c r="T239" s="65"/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T239" s="17" t="s">
        <v>129</v>
      </c>
      <c r="AU239" s="17" t="s">
        <v>82</v>
      </c>
    </row>
    <row r="240" spans="1:65" s="2" customFormat="1" ht="11.25">
      <c r="A240" s="34"/>
      <c r="B240" s="35"/>
      <c r="C240" s="36"/>
      <c r="D240" s="191" t="s">
        <v>131</v>
      </c>
      <c r="E240" s="36"/>
      <c r="F240" s="192" t="s">
        <v>375</v>
      </c>
      <c r="G240" s="36"/>
      <c r="H240" s="36"/>
      <c r="I240" s="188"/>
      <c r="J240" s="36"/>
      <c r="K240" s="36"/>
      <c r="L240" s="39"/>
      <c r="M240" s="189"/>
      <c r="N240" s="190"/>
      <c r="O240" s="64"/>
      <c r="P240" s="64"/>
      <c r="Q240" s="64"/>
      <c r="R240" s="64"/>
      <c r="S240" s="64"/>
      <c r="T240" s="65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T240" s="17" t="s">
        <v>131</v>
      </c>
      <c r="AU240" s="17" t="s">
        <v>82</v>
      </c>
    </row>
    <row r="241" spans="1:65" s="13" customFormat="1" ht="11.25">
      <c r="B241" s="193"/>
      <c r="C241" s="194"/>
      <c r="D241" s="186" t="s">
        <v>133</v>
      </c>
      <c r="E241" s="195" t="s">
        <v>19</v>
      </c>
      <c r="F241" s="196" t="s">
        <v>376</v>
      </c>
      <c r="G241" s="194"/>
      <c r="H241" s="197">
        <v>1.7370000000000001</v>
      </c>
      <c r="I241" s="198"/>
      <c r="J241" s="194"/>
      <c r="K241" s="194"/>
      <c r="L241" s="199"/>
      <c r="M241" s="200"/>
      <c r="N241" s="201"/>
      <c r="O241" s="201"/>
      <c r="P241" s="201"/>
      <c r="Q241" s="201"/>
      <c r="R241" s="201"/>
      <c r="S241" s="201"/>
      <c r="T241" s="202"/>
      <c r="AT241" s="203" t="s">
        <v>133</v>
      </c>
      <c r="AU241" s="203" t="s">
        <v>82</v>
      </c>
      <c r="AV241" s="13" t="s">
        <v>82</v>
      </c>
      <c r="AW241" s="13" t="s">
        <v>33</v>
      </c>
      <c r="AX241" s="13" t="s">
        <v>71</v>
      </c>
      <c r="AY241" s="203" t="s">
        <v>120</v>
      </c>
    </row>
    <row r="242" spans="1:65" s="13" customFormat="1" ht="11.25">
      <c r="B242" s="193"/>
      <c r="C242" s="194"/>
      <c r="D242" s="186" t="s">
        <v>133</v>
      </c>
      <c r="E242" s="195" t="s">
        <v>19</v>
      </c>
      <c r="F242" s="196" t="s">
        <v>377</v>
      </c>
      <c r="G242" s="194"/>
      <c r="H242" s="197">
        <v>1.5329999999999999</v>
      </c>
      <c r="I242" s="198"/>
      <c r="J242" s="194"/>
      <c r="K242" s="194"/>
      <c r="L242" s="199"/>
      <c r="M242" s="200"/>
      <c r="N242" s="201"/>
      <c r="O242" s="201"/>
      <c r="P242" s="201"/>
      <c r="Q242" s="201"/>
      <c r="R242" s="201"/>
      <c r="S242" s="201"/>
      <c r="T242" s="202"/>
      <c r="AT242" s="203" t="s">
        <v>133</v>
      </c>
      <c r="AU242" s="203" t="s">
        <v>82</v>
      </c>
      <c r="AV242" s="13" t="s">
        <v>82</v>
      </c>
      <c r="AW242" s="13" t="s">
        <v>33</v>
      </c>
      <c r="AX242" s="13" t="s">
        <v>71</v>
      </c>
      <c r="AY242" s="203" t="s">
        <v>120</v>
      </c>
    </row>
    <row r="243" spans="1:65" s="2" customFormat="1" ht="21.75" customHeight="1">
      <c r="A243" s="34"/>
      <c r="B243" s="35"/>
      <c r="C243" s="173" t="s">
        <v>378</v>
      </c>
      <c r="D243" s="173" t="s">
        <v>122</v>
      </c>
      <c r="E243" s="174" t="s">
        <v>379</v>
      </c>
      <c r="F243" s="175" t="s">
        <v>380</v>
      </c>
      <c r="G243" s="176" t="s">
        <v>125</v>
      </c>
      <c r="H243" s="177">
        <v>15</v>
      </c>
      <c r="I243" s="178"/>
      <c r="J243" s="179">
        <f>ROUND(I243*H243,2)</f>
        <v>0</v>
      </c>
      <c r="K243" s="175" t="s">
        <v>126</v>
      </c>
      <c r="L243" s="39"/>
      <c r="M243" s="180" t="s">
        <v>19</v>
      </c>
      <c r="N243" s="181" t="s">
        <v>42</v>
      </c>
      <c r="O243" s="64"/>
      <c r="P243" s="182">
        <f>O243*H243</f>
        <v>0</v>
      </c>
      <c r="Q243" s="182">
        <v>7.8799999999999999E-3</v>
      </c>
      <c r="R243" s="182">
        <f>Q243*H243</f>
        <v>0.1182</v>
      </c>
      <c r="S243" s="182">
        <v>0</v>
      </c>
      <c r="T243" s="183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84" t="s">
        <v>127</v>
      </c>
      <c r="AT243" s="184" t="s">
        <v>122</v>
      </c>
      <c r="AU243" s="184" t="s">
        <v>82</v>
      </c>
      <c r="AY243" s="17" t="s">
        <v>120</v>
      </c>
      <c r="BE243" s="185">
        <f>IF(N243="základní",J243,0)</f>
        <v>0</v>
      </c>
      <c r="BF243" s="185">
        <f>IF(N243="snížená",J243,0)</f>
        <v>0</v>
      </c>
      <c r="BG243" s="185">
        <f>IF(N243="zákl. přenesená",J243,0)</f>
        <v>0</v>
      </c>
      <c r="BH243" s="185">
        <f>IF(N243="sníž. přenesená",J243,0)</f>
        <v>0</v>
      </c>
      <c r="BI243" s="185">
        <f>IF(N243="nulová",J243,0)</f>
        <v>0</v>
      </c>
      <c r="BJ243" s="17" t="s">
        <v>79</v>
      </c>
      <c r="BK243" s="185">
        <f>ROUND(I243*H243,2)</f>
        <v>0</v>
      </c>
      <c r="BL243" s="17" t="s">
        <v>127</v>
      </c>
      <c r="BM243" s="184" t="s">
        <v>381</v>
      </c>
    </row>
    <row r="244" spans="1:65" s="2" customFormat="1" ht="19.5">
      <c r="A244" s="34"/>
      <c r="B244" s="35"/>
      <c r="C244" s="36"/>
      <c r="D244" s="186" t="s">
        <v>129</v>
      </c>
      <c r="E244" s="36"/>
      <c r="F244" s="187" t="s">
        <v>382</v>
      </c>
      <c r="G244" s="36"/>
      <c r="H244" s="36"/>
      <c r="I244" s="188"/>
      <c r="J244" s="36"/>
      <c r="K244" s="36"/>
      <c r="L244" s="39"/>
      <c r="M244" s="189"/>
      <c r="N244" s="190"/>
      <c r="O244" s="64"/>
      <c r="P244" s="64"/>
      <c r="Q244" s="64"/>
      <c r="R244" s="64"/>
      <c r="S244" s="64"/>
      <c r="T244" s="65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7" t="s">
        <v>129</v>
      </c>
      <c r="AU244" s="17" t="s">
        <v>82</v>
      </c>
    </row>
    <row r="245" spans="1:65" s="2" customFormat="1" ht="11.25">
      <c r="A245" s="34"/>
      <c r="B245" s="35"/>
      <c r="C245" s="36"/>
      <c r="D245" s="191" t="s">
        <v>131</v>
      </c>
      <c r="E245" s="36"/>
      <c r="F245" s="192" t="s">
        <v>383</v>
      </c>
      <c r="G245" s="36"/>
      <c r="H245" s="36"/>
      <c r="I245" s="188"/>
      <c r="J245" s="36"/>
      <c r="K245" s="36"/>
      <c r="L245" s="39"/>
      <c r="M245" s="189"/>
      <c r="N245" s="190"/>
      <c r="O245" s="64"/>
      <c r="P245" s="64"/>
      <c r="Q245" s="64"/>
      <c r="R245" s="64"/>
      <c r="S245" s="64"/>
      <c r="T245" s="65"/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T245" s="17" t="s">
        <v>131</v>
      </c>
      <c r="AU245" s="17" t="s">
        <v>82</v>
      </c>
    </row>
    <row r="246" spans="1:65" s="13" customFormat="1" ht="11.25">
      <c r="B246" s="193"/>
      <c r="C246" s="194"/>
      <c r="D246" s="186" t="s">
        <v>133</v>
      </c>
      <c r="E246" s="195" t="s">
        <v>19</v>
      </c>
      <c r="F246" s="196" t="s">
        <v>384</v>
      </c>
      <c r="G246" s="194"/>
      <c r="H246" s="197">
        <v>7.92</v>
      </c>
      <c r="I246" s="198"/>
      <c r="J246" s="194"/>
      <c r="K246" s="194"/>
      <c r="L246" s="199"/>
      <c r="M246" s="200"/>
      <c r="N246" s="201"/>
      <c r="O246" s="201"/>
      <c r="P246" s="201"/>
      <c r="Q246" s="201"/>
      <c r="R246" s="201"/>
      <c r="S246" s="201"/>
      <c r="T246" s="202"/>
      <c r="AT246" s="203" t="s">
        <v>133</v>
      </c>
      <c r="AU246" s="203" t="s">
        <v>82</v>
      </c>
      <c r="AV246" s="13" t="s">
        <v>82</v>
      </c>
      <c r="AW246" s="13" t="s">
        <v>33</v>
      </c>
      <c r="AX246" s="13" t="s">
        <v>71</v>
      </c>
      <c r="AY246" s="203" t="s">
        <v>120</v>
      </c>
    </row>
    <row r="247" spans="1:65" s="13" customFormat="1" ht="11.25">
      <c r="B247" s="193"/>
      <c r="C247" s="194"/>
      <c r="D247" s="186" t="s">
        <v>133</v>
      </c>
      <c r="E247" s="195" t="s">
        <v>19</v>
      </c>
      <c r="F247" s="196" t="s">
        <v>385</v>
      </c>
      <c r="G247" s="194"/>
      <c r="H247" s="197">
        <v>7.08</v>
      </c>
      <c r="I247" s="198"/>
      <c r="J247" s="194"/>
      <c r="K247" s="194"/>
      <c r="L247" s="199"/>
      <c r="M247" s="200"/>
      <c r="N247" s="201"/>
      <c r="O247" s="201"/>
      <c r="P247" s="201"/>
      <c r="Q247" s="201"/>
      <c r="R247" s="201"/>
      <c r="S247" s="201"/>
      <c r="T247" s="202"/>
      <c r="AT247" s="203" t="s">
        <v>133</v>
      </c>
      <c r="AU247" s="203" t="s">
        <v>82</v>
      </c>
      <c r="AV247" s="13" t="s">
        <v>82</v>
      </c>
      <c r="AW247" s="13" t="s">
        <v>33</v>
      </c>
      <c r="AX247" s="13" t="s">
        <v>71</v>
      </c>
      <c r="AY247" s="203" t="s">
        <v>120</v>
      </c>
    </row>
    <row r="248" spans="1:65" s="2" customFormat="1" ht="24.2" customHeight="1">
      <c r="A248" s="34"/>
      <c r="B248" s="35"/>
      <c r="C248" s="173" t="s">
        <v>386</v>
      </c>
      <c r="D248" s="173" t="s">
        <v>122</v>
      </c>
      <c r="E248" s="174" t="s">
        <v>387</v>
      </c>
      <c r="F248" s="175" t="s">
        <v>388</v>
      </c>
      <c r="G248" s="176" t="s">
        <v>125</v>
      </c>
      <c r="H248" s="177">
        <v>15</v>
      </c>
      <c r="I248" s="178"/>
      <c r="J248" s="179">
        <f>ROUND(I248*H248,2)</f>
        <v>0</v>
      </c>
      <c r="K248" s="175" t="s">
        <v>126</v>
      </c>
      <c r="L248" s="39"/>
      <c r="M248" s="180" t="s">
        <v>19</v>
      </c>
      <c r="N248" s="181" t="s">
        <v>42</v>
      </c>
      <c r="O248" s="64"/>
      <c r="P248" s="182">
        <f>O248*H248</f>
        <v>0</v>
      </c>
      <c r="Q248" s="182">
        <v>0</v>
      </c>
      <c r="R248" s="182">
        <f>Q248*H248</f>
        <v>0</v>
      </c>
      <c r="S248" s="182">
        <v>0</v>
      </c>
      <c r="T248" s="183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84" t="s">
        <v>127</v>
      </c>
      <c r="AT248" s="184" t="s">
        <v>122</v>
      </c>
      <c r="AU248" s="184" t="s">
        <v>82</v>
      </c>
      <c r="AY248" s="17" t="s">
        <v>120</v>
      </c>
      <c r="BE248" s="185">
        <f>IF(N248="základní",J248,0)</f>
        <v>0</v>
      </c>
      <c r="BF248" s="185">
        <f>IF(N248="snížená",J248,0)</f>
        <v>0</v>
      </c>
      <c r="BG248" s="185">
        <f>IF(N248="zákl. přenesená",J248,0)</f>
        <v>0</v>
      </c>
      <c r="BH248" s="185">
        <f>IF(N248="sníž. přenesená",J248,0)</f>
        <v>0</v>
      </c>
      <c r="BI248" s="185">
        <f>IF(N248="nulová",J248,0)</f>
        <v>0</v>
      </c>
      <c r="BJ248" s="17" t="s">
        <v>79</v>
      </c>
      <c r="BK248" s="185">
        <f>ROUND(I248*H248,2)</f>
        <v>0</v>
      </c>
      <c r="BL248" s="17" t="s">
        <v>127</v>
      </c>
      <c r="BM248" s="184" t="s">
        <v>389</v>
      </c>
    </row>
    <row r="249" spans="1:65" s="2" customFormat="1" ht="19.5">
      <c r="A249" s="34"/>
      <c r="B249" s="35"/>
      <c r="C249" s="36"/>
      <c r="D249" s="186" t="s">
        <v>129</v>
      </c>
      <c r="E249" s="36"/>
      <c r="F249" s="187" t="s">
        <v>390</v>
      </c>
      <c r="G249" s="36"/>
      <c r="H249" s="36"/>
      <c r="I249" s="188"/>
      <c r="J249" s="36"/>
      <c r="K249" s="36"/>
      <c r="L249" s="39"/>
      <c r="M249" s="189"/>
      <c r="N249" s="190"/>
      <c r="O249" s="64"/>
      <c r="P249" s="64"/>
      <c r="Q249" s="64"/>
      <c r="R249" s="64"/>
      <c r="S249" s="64"/>
      <c r="T249" s="65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T249" s="17" t="s">
        <v>129</v>
      </c>
      <c r="AU249" s="17" t="s">
        <v>82</v>
      </c>
    </row>
    <row r="250" spans="1:65" s="2" customFormat="1" ht="11.25">
      <c r="A250" s="34"/>
      <c r="B250" s="35"/>
      <c r="C250" s="36"/>
      <c r="D250" s="191" t="s">
        <v>131</v>
      </c>
      <c r="E250" s="36"/>
      <c r="F250" s="192" t="s">
        <v>391</v>
      </c>
      <c r="G250" s="36"/>
      <c r="H250" s="36"/>
      <c r="I250" s="188"/>
      <c r="J250" s="36"/>
      <c r="K250" s="36"/>
      <c r="L250" s="39"/>
      <c r="M250" s="189"/>
      <c r="N250" s="190"/>
      <c r="O250" s="64"/>
      <c r="P250" s="64"/>
      <c r="Q250" s="64"/>
      <c r="R250" s="64"/>
      <c r="S250" s="64"/>
      <c r="T250" s="65"/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T250" s="17" t="s">
        <v>131</v>
      </c>
      <c r="AU250" s="17" t="s">
        <v>82</v>
      </c>
    </row>
    <row r="251" spans="1:65" s="2" customFormat="1" ht="16.5" customHeight="1">
      <c r="A251" s="34"/>
      <c r="B251" s="35"/>
      <c r="C251" s="173" t="s">
        <v>392</v>
      </c>
      <c r="D251" s="173" t="s">
        <v>122</v>
      </c>
      <c r="E251" s="174" t="s">
        <v>393</v>
      </c>
      <c r="F251" s="175" t="s">
        <v>394</v>
      </c>
      <c r="G251" s="176" t="s">
        <v>316</v>
      </c>
      <c r="H251" s="177">
        <v>10.64</v>
      </c>
      <c r="I251" s="178"/>
      <c r="J251" s="179">
        <f>ROUND(I251*H251,2)</f>
        <v>0</v>
      </c>
      <c r="K251" s="175" t="s">
        <v>126</v>
      </c>
      <c r="L251" s="39"/>
      <c r="M251" s="180" t="s">
        <v>19</v>
      </c>
      <c r="N251" s="181" t="s">
        <v>42</v>
      </c>
      <c r="O251" s="64"/>
      <c r="P251" s="182">
        <f>O251*H251</f>
        <v>0</v>
      </c>
      <c r="Q251" s="182">
        <v>5.7829999999999999E-2</v>
      </c>
      <c r="R251" s="182">
        <f>Q251*H251</f>
        <v>0.61531120000000006</v>
      </c>
      <c r="S251" s="182">
        <v>0</v>
      </c>
      <c r="T251" s="183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84" t="s">
        <v>127</v>
      </c>
      <c r="AT251" s="184" t="s">
        <v>122</v>
      </c>
      <c r="AU251" s="184" t="s">
        <v>82</v>
      </c>
      <c r="AY251" s="17" t="s">
        <v>120</v>
      </c>
      <c r="BE251" s="185">
        <f>IF(N251="základní",J251,0)</f>
        <v>0</v>
      </c>
      <c r="BF251" s="185">
        <f>IF(N251="snížená",J251,0)</f>
        <v>0</v>
      </c>
      <c r="BG251" s="185">
        <f>IF(N251="zákl. přenesená",J251,0)</f>
        <v>0</v>
      </c>
      <c r="BH251" s="185">
        <f>IF(N251="sníž. přenesená",J251,0)</f>
        <v>0</v>
      </c>
      <c r="BI251" s="185">
        <f>IF(N251="nulová",J251,0)</f>
        <v>0</v>
      </c>
      <c r="BJ251" s="17" t="s">
        <v>79</v>
      </c>
      <c r="BK251" s="185">
        <f>ROUND(I251*H251,2)</f>
        <v>0</v>
      </c>
      <c r="BL251" s="17" t="s">
        <v>127</v>
      </c>
      <c r="BM251" s="184" t="s">
        <v>395</v>
      </c>
    </row>
    <row r="252" spans="1:65" s="2" customFormat="1" ht="19.5">
      <c r="A252" s="34"/>
      <c r="B252" s="35"/>
      <c r="C252" s="36"/>
      <c r="D252" s="186" t="s">
        <v>129</v>
      </c>
      <c r="E252" s="36"/>
      <c r="F252" s="187" t="s">
        <v>396</v>
      </c>
      <c r="G252" s="36"/>
      <c r="H252" s="36"/>
      <c r="I252" s="188"/>
      <c r="J252" s="36"/>
      <c r="K252" s="36"/>
      <c r="L252" s="39"/>
      <c r="M252" s="189"/>
      <c r="N252" s="190"/>
      <c r="O252" s="64"/>
      <c r="P252" s="64"/>
      <c r="Q252" s="64"/>
      <c r="R252" s="64"/>
      <c r="S252" s="64"/>
      <c r="T252" s="65"/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T252" s="17" t="s">
        <v>129</v>
      </c>
      <c r="AU252" s="17" t="s">
        <v>82</v>
      </c>
    </row>
    <row r="253" spans="1:65" s="2" customFormat="1" ht="11.25">
      <c r="A253" s="34"/>
      <c r="B253" s="35"/>
      <c r="C253" s="36"/>
      <c r="D253" s="191" t="s">
        <v>131</v>
      </c>
      <c r="E253" s="36"/>
      <c r="F253" s="192" t="s">
        <v>397</v>
      </c>
      <c r="G253" s="36"/>
      <c r="H253" s="36"/>
      <c r="I253" s="188"/>
      <c r="J253" s="36"/>
      <c r="K253" s="36"/>
      <c r="L253" s="39"/>
      <c r="M253" s="189"/>
      <c r="N253" s="190"/>
      <c r="O253" s="64"/>
      <c r="P253" s="64"/>
      <c r="Q253" s="64"/>
      <c r="R253" s="64"/>
      <c r="S253" s="64"/>
      <c r="T253" s="65"/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T253" s="17" t="s">
        <v>131</v>
      </c>
      <c r="AU253" s="17" t="s">
        <v>82</v>
      </c>
    </row>
    <row r="254" spans="1:65" s="13" customFormat="1" ht="11.25">
      <c r="B254" s="193"/>
      <c r="C254" s="194"/>
      <c r="D254" s="186" t="s">
        <v>133</v>
      </c>
      <c r="E254" s="195" t="s">
        <v>19</v>
      </c>
      <c r="F254" s="196" t="s">
        <v>398</v>
      </c>
      <c r="G254" s="194"/>
      <c r="H254" s="197">
        <v>5.6</v>
      </c>
      <c r="I254" s="198"/>
      <c r="J254" s="194"/>
      <c r="K254" s="194"/>
      <c r="L254" s="199"/>
      <c r="M254" s="200"/>
      <c r="N254" s="201"/>
      <c r="O254" s="201"/>
      <c r="P254" s="201"/>
      <c r="Q254" s="201"/>
      <c r="R254" s="201"/>
      <c r="S254" s="201"/>
      <c r="T254" s="202"/>
      <c r="AT254" s="203" t="s">
        <v>133</v>
      </c>
      <c r="AU254" s="203" t="s">
        <v>82</v>
      </c>
      <c r="AV254" s="13" t="s">
        <v>82</v>
      </c>
      <c r="AW254" s="13" t="s">
        <v>33</v>
      </c>
      <c r="AX254" s="13" t="s">
        <v>71</v>
      </c>
      <c r="AY254" s="203" t="s">
        <v>120</v>
      </c>
    </row>
    <row r="255" spans="1:65" s="13" customFormat="1" ht="11.25">
      <c r="B255" s="193"/>
      <c r="C255" s="194"/>
      <c r="D255" s="186" t="s">
        <v>133</v>
      </c>
      <c r="E255" s="195" t="s">
        <v>19</v>
      </c>
      <c r="F255" s="196" t="s">
        <v>399</v>
      </c>
      <c r="G255" s="194"/>
      <c r="H255" s="197">
        <v>5.04</v>
      </c>
      <c r="I255" s="198"/>
      <c r="J255" s="194"/>
      <c r="K255" s="194"/>
      <c r="L255" s="199"/>
      <c r="M255" s="200"/>
      <c r="N255" s="201"/>
      <c r="O255" s="201"/>
      <c r="P255" s="201"/>
      <c r="Q255" s="201"/>
      <c r="R255" s="201"/>
      <c r="S255" s="201"/>
      <c r="T255" s="202"/>
      <c r="AT255" s="203" t="s">
        <v>133</v>
      </c>
      <c r="AU255" s="203" t="s">
        <v>82</v>
      </c>
      <c r="AV255" s="13" t="s">
        <v>82</v>
      </c>
      <c r="AW255" s="13" t="s">
        <v>33</v>
      </c>
      <c r="AX255" s="13" t="s">
        <v>71</v>
      </c>
      <c r="AY255" s="203" t="s">
        <v>120</v>
      </c>
    </row>
    <row r="256" spans="1:65" s="2" customFormat="1" ht="16.5" customHeight="1">
      <c r="A256" s="34"/>
      <c r="B256" s="35"/>
      <c r="C256" s="173" t="s">
        <v>400</v>
      </c>
      <c r="D256" s="173" t="s">
        <v>122</v>
      </c>
      <c r="E256" s="174" t="s">
        <v>401</v>
      </c>
      <c r="F256" s="175" t="s">
        <v>402</v>
      </c>
      <c r="G256" s="176" t="s">
        <v>149</v>
      </c>
      <c r="H256" s="177">
        <v>4.3680000000000003</v>
      </c>
      <c r="I256" s="178"/>
      <c r="J256" s="179">
        <f>ROUND(I256*H256,2)</f>
        <v>0</v>
      </c>
      <c r="K256" s="175" t="s">
        <v>126</v>
      </c>
      <c r="L256" s="39"/>
      <c r="M256" s="180" t="s">
        <v>19</v>
      </c>
      <c r="N256" s="181" t="s">
        <v>42</v>
      </c>
      <c r="O256" s="64"/>
      <c r="P256" s="182">
        <f>O256*H256</f>
        <v>0</v>
      </c>
      <c r="Q256" s="182">
        <v>1.9967999999999999</v>
      </c>
      <c r="R256" s="182">
        <f>Q256*H256</f>
        <v>8.7220224000000002</v>
      </c>
      <c r="S256" s="182">
        <v>0</v>
      </c>
      <c r="T256" s="183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84" t="s">
        <v>127</v>
      </c>
      <c r="AT256" s="184" t="s">
        <v>122</v>
      </c>
      <c r="AU256" s="184" t="s">
        <v>82</v>
      </c>
      <c r="AY256" s="17" t="s">
        <v>120</v>
      </c>
      <c r="BE256" s="185">
        <f>IF(N256="základní",J256,0)</f>
        <v>0</v>
      </c>
      <c r="BF256" s="185">
        <f>IF(N256="snížená",J256,0)</f>
        <v>0</v>
      </c>
      <c r="BG256" s="185">
        <f>IF(N256="zákl. přenesená",J256,0)</f>
        <v>0</v>
      </c>
      <c r="BH256" s="185">
        <f>IF(N256="sníž. přenesená",J256,0)</f>
        <v>0</v>
      </c>
      <c r="BI256" s="185">
        <f>IF(N256="nulová",J256,0)</f>
        <v>0</v>
      </c>
      <c r="BJ256" s="17" t="s">
        <v>79</v>
      </c>
      <c r="BK256" s="185">
        <f>ROUND(I256*H256,2)</f>
        <v>0</v>
      </c>
      <c r="BL256" s="17" t="s">
        <v>127</v>
      </c>
      <c r="BM256" s="184" t="s">
        <v>403</v>
      </c>
    </row>
    <row r="257" spans="1:65" s="2" customFormat="1" ht="11.25">
      <c r="A257" s="34"/>
      <c r="B257" s="35"/>
      <c r="C257" s="36"/>
      <c r="D257" s="186" t="s">
        <v>129</v>
      </c>
      <c r="E257" s="36"/>
      <c r="F257" s="187" t="s">
        <v>404</v>
      </c>
      <c r="G257" s="36"/>
      <c r="H257" s="36"/>
      <c r="I257" s="188"/>
      <c r="J257" s="36"/>
      <c r="K257" s="36"/>
      <c r="L257" s="39"/>
      <c r="M257" s="189"/>
      <c r="N257" s="190"/>
      <c r="O257" s="64"/>
      <c r="P257" s="64"/>
      <c r="Q257" s="64"/>
      <c r="R257" s="64"/>
      <c r="S257" s="64"/>
      <c r="T257" s="65"/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T257" s="17" t="s">
        <v>129</v>
      </c>
      <c r="AU257" s="17" t="s">
        <v>82</v>
      </c>
    </row>
    <row r="258" spans="1:65" s="2" customFormat="1" ht="11.25">
      <c r="A258" s="34"/>
      <c r="B258" s="35"/>
      <c r="C258" s="36"/>
      <c r="D258" s="191" t="s">
        <v>131</v>
      </c>
      <c r="E258" s="36"/>
      <c r="F258" s="192" t="s">
        <v>405</v>
      </c>
      <c r="G258" s="36"/>
      <c r="H258" s="36"/>
      <c r="I258" s="188"/>
      <c r="J258" s="36"/>
      <c r="K258" s="36"/>
      <c r="L258" s="39"/>
      <c r="M258" s="189"/>
      <c r="N258" s="190"/>
      <c r="O258" s="64"/>
      <c r="P258" s="64"/>
      <c r="Q258" s="64"/>
      <c r="R258" s="64"/>
      <c r="S258" s="64"/>
      <c r="T258" s="65"/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T258" s="17" t="s">
        <v>131</v>
      </c>
      <c r="AU258" s="17" t="s">
        <v>82</v>
      </c>
    </row>
    <row r="259" spans="1:65" s="13" customFormat="1" ht="11.25">
      <c r="B259" s="193"/>
      <c r="C259" s="194"/>
      <c r="D259" s="186" t="s">
        <v>133</v>
      </c>
      <c r="E259" s="195" t="s">
        <v>19</v>
      </c>
      <c r="F259" s="196" t="s">
        <v>406</v>
      </c>
      <c r="G259" s="194"/>
      <c r="H259" s="197">
        <v>2.8</v>
      </c>
      <c r="I259" s="198"/>
      <c r="J259" s="194"/>
      <c r="K259" s="194"/>
      <c r="L259" s="199"/>
      <c r="M259" s="200"/>
      <c r="N259" s="201"/>
      <c r="O259" s="201"/>
      <c r="P259" s="201"/>
      <c r="Q259" s="201"/>
      <c r="R259" s="201"/>
      <c r="S259" s="201"/>
      <c r="T259" s="202"/>
      <c r="AT259" s="203" t="s">
        <v>133</v>
      </c>
      <c r="AU259" s="203" t="s">
        <v>82</v>
      </c>
      <c r="AV259" s="13" t="s">
        <v>82</v>
      </c>
      <c r="AW259" s="13" t="s">
        <v>33</v>
      </c>
      <c r="AX259" s="13" t="s">
        <v>71</v>
      </c>
      <c r="AY259" s="203" t="s">
        <v>120</v>
      </c>
    </row>
    <row r="260" spans="1:65" s="13" customFormat="1" ht="11.25">
      <c r="B260" s="193"/>
      <c r="C260" s="194"/>
      <c r="D260" s="186" t="s">
        <v>133</v>
      </c>
      <c r="E260" s="195" t="s">
        <v>19</v>
      </c>
      <c r="F260" s="196" t="s">
        <v>407</v>
      </c>
      <c r="G260" s="194"/>
      <c r="H260" s="197">
        <v>1.5680000000000001</v>
      </c>
      <c r="I260" s="198"/>
      <c r="J260" s="194"/>
      <c r="K260" s="194"/>
      <c r="L260" s="199"/>
      <c r="M260" s="200"/>
      <c r="N260" s="201"/>
      <c r="O260" s="201"/>
      <c r="P260" s="201"/>
      <c r="Q260" s="201"/>
      <c r="R260" s="201"/>
      <c r="S260" s="201"/>
      <c r="T260" s="202"/>
      <c r="AT260" s="203" t="s">
        <v>133</v>
      </c>
      <c r="AU260" s="203" t="s">
        <v>82</v>
      </c>
      <c r="AV260" s="13" t="s">
        <v>82</v>
      </c>
      <c r="AW260" s="13" t="s">
        <v>33</v>
      </c>
      <c r="AX260" s="13" t="s">
        <v>71</v>
      </c>
      <c r="AY260" s="203" t="s">
        <v>120</v>
      </c>
    </row>
    <row r="261" spans="1:65" s="2" customFormat="1" ht="16.5" customHeight="1">
      <c r="A261" s="34"/>
      <c r="B261" s="35"/>
      <c r="C261" s="173" t="s">
        <v>408</v>
      </c>
      <c r="D261" s="173" t="s">
        <v>122</v>
      </c>
      <c r="E261" s="174" t="s">
        <v>409</v>
      </c>
      <c r="F261" s="175" t="s">
        <v>410</v>
      </c>
      <c r="G261" s="176" t="s">
        <v>125</v>
      </c>
      <c r="H261" s="177">
        <v>18.146999999999998</v>
      </c>
      <c r="I261" s="178"/>
      <c r="J261" s="179">
        <f>ROUND(I261*H261,2)</f>
        <v>0</v>
      </c>
      <c r="K261" s="175" t="s">
        <v>126</v>
      </c>
      <c r="L261" s="39"/>
      <c r="M261" s="180" t="s">
        <v>19</v>
      </c>
      <c r="N261" s="181" t="s">
        <v>42</v>
      </c>
      <c r="O261" s="64"/>
      <c r="P261" s="182">
        <f>O261*H261</f>
        <v>0</v>
      </c>
      <c r="Q261" s="182">
        <v>0.74326999999999999</v>
      </c>
      <c r="R261" s="182">
        <f>Q261*H261</f>
        <v>13.488120689999999</v>
      </c>
      <c r="S261" s="182">
        <v>0</v>
      </c>
      <c r="T261" s="183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84" t="s">
        <v>127</v>
      </c>
      <c r="AT261" s="184" t="s">
        <v>122</v>
      </c>
      <c r="AU261" s="184" t="s">
        <v>82</v>
      </c>
      <c r="AY261" s="17" t="s">
        <v>120</v>
      </c>
      <c r="BE261" s="185">
        <f>IF(N261="základní",J261,0)</f>
        <v>0</v>
      </c>
      <c r="BF261" s="185">
        <f>IF(N261="snížená",J261,0)</f>
        <v>0</v>
      </c>
      <c r="BG261" s="185">
        <f>IF(N261="zákl. přenesená",J261,0)</f>
        <v>0</v>
      </c>
      <c r="BH261" s="185">
        <f>IF(N261="sníž. přenesená",J261,0)</f>
        <v>0</v>
      </c>
      <c r="BI261" s="185">
        <f>IF(N261="nulová",J261,0)</f>
        <v>0</v>
      </c>
      <c r="BJ261" s="17" t="s">
        <v>79</v>
      </c>
      <c r="BK261" s="185">
        <f>ROUND(I261*H261,2)</f>
        <v>0</v>
      </c>
      <c r="BL261" s="17" t="s">
        <v>127</v>
      </c>
      <c r="BM261" s="184" t="s">
        <v>411</v>
      </c>
    </row>
    <row r="262" spans="1:65" s="2" customFormat="1" ht="11.25">
      <c r="A262" s="34"/>
      <c r="B262" s="35"/>
      <c r="C262" s="36"/>
      <c r="D262" s="186" t="s">
        <v>129</v>
      </c>
      <c r="E262" s="36"/>
      <c r="F262" s="187" t="s">
        <v>412</v>
      </c>
      <c r="G262" s="36"/>
      <c r="H262" s="36"/>
      <c r="I262" s="188"/>
      <c r="J262" s="36"/>
      <c r="K262" s="36"/>
      <c r="L262" s="39"/>
      <c r="M262" s="189"/>
      <c r="N262" s="190"/>
      <c r="O262" s="64"/>
      <c r="P262" s="64"/>
      <c r="Q262" s="64"/>
      <c r="R262" s="64"/>
      <c r="S262" s="64"/>
      <c r="T262" s="65"/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T262" s="17" t="s">
        <v>129</v>
      </c>
      <c r="AU262" s="17" t="s">
        <v>82</v>
      </c>
    </row>
    <row r="263" spans="1:65" s="2" customFormat="1" ht="11.25">
      <c r="A263" s="34"/>
      <c r="B263" s="35"/>
      <c r="C263" s="36"/>
      <c r="D263" s="191" t="s">
        <v>131</v>
      </c>
      <c r="E263" s="36"/>
      <c r="F263" s="192" t="s">
        <v>413</v>
      </c>
      <c r="G263" s="36"/>
      <c r="H263" s="36"/>
      <c r="I263" s="188"/>
      <c r="J263" s="36"/>
      <c r="K263" s="36"/>
      <c r="L263" s="39"/>
      <c r="M263" s="189"/>
      <c r="N263" s="190"/>
      <c r="O263" s="64"/>
      <c r="P263" s="64"/>
      <c r="Q263" s="64"/>
      <c r="R263" s="64"/>
      <c r="S263" s="64"/>
      <c r="T263" s="65"/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T263" s="17" t="s">
        <v>131</v>
      </c>
      <c r="AU263" s="17" t="s">
        <v>82</v>
      </c>
    </row>
    <row r="264" spans="1:65" s="13" customFormat="1" ht="11.25">
      <c r="B264" s="193"/>
      <c r="C264" s="194"/>
      <c r="D264" s="186" t="s">
        <v>133</v>
      </c>
      <c r="E264" s="195" t="s">
        <v>19</v>
      </c>
      <c r="F264" s="196" t="s">
        <v>358</v>
      </c>
      <c r="G264" s="194"/>
      <c r="H264" s="197">
        <v>14.095000000000001</v>
      </c>
      <c r="I264" s="198"/>
      <c r="J264" s="194"/>
      <c r="K264" s="194"/>
      <c r="L264" s="199"/>
      <c r="M264" s="200"/>
      <c r="N264" s="201"/>
      <c r="O264" s="201"/>
      <c r="P264" s="201"/>
      <c r="Q264" s="201"/>
      <c r="R264" s="201"/>
      <c r="S264" s="201"/>
      <c r="T264" s="202"/>
      <c r="AT264" s="203" t="s">
        <v>133</v>
      </c>
      <c r="AU264" s="203" t="s">
        <v>82</v>
      </c>
      <c r="AV264" s="13" t="s">
        <v>82</v>
      </c>
      <c r="AW264" s="13" t="s">
        <v>33</v>
      </c>
      <c r="AX264" s="13" t="s">
        <v>71</v>
      </c>
      <c r="AY264" s="203" t="s">
        <v>120</v>
      </c>
    </row>
    <row r="265" spans="1:65" s="13" customFormat="1" ht="11.25">
      <c r="B265" s="193"/>
      <c r="C265" s="194"/>
      <c r="D265" s="186" t="s">
        <v>133</v>
      </c>
      <c r="E265" s="195" t="s">
        <v>19</v>
      </c>
      <c r="F265" s="196" t="s">
        <v>359</v>
      </c>
      <c r="G265" s="194"/>
      <c r="H265" s="197">
        <v>4.0519999999999996</v>
      </c>
      <c r="I265" s="198"/>
      <c r="J265" s="194"/>
      <c r="K265" s="194"/>
      <c r="L265" s="199"/>
      <c r="M265" s="200"/>
      <c r="N265" s="201"/>
      <c r="O265" s="201"/>
      <c r="P265" s="201"/>
      <c r="Q265" s="201"/>
      <c r="R265" s="201"/>
      <c r="S265" s="201"/>
      <c r="T265" s="202"/>
      <c r="AT265" s="203" t="s">
        <v>133</v>
      </c>
      <c r="AU265" s="203" t="s">
        <v>82</v>
      </c>
      <c r="AV265" s="13" t="s">
        <v>82</v>
      </c>
      <c r="AW265" s="13" t="s">
        <v>33</v>
      </c>
      <c r="AX265" s="13" t="s">
        <v>71</v>
      </c>
      <c r="AY265" s="203" t="s">
        <v>120</v>
      </c>
    </row>
    <row r="266" spans="1:65" s="12" customFormat="1" ht="22.9" customHeight="1">
      <c r="B266" s="157"/>
      <c r="C266" s="158"/>
      <c r="D266" s="159" t="s">
        <v>70</v>
      </c>
      <c r="E266" s="171" t="s">
        <v>155</v>
      </c>
      <c r="F266" s="171" t="s">
        <v>414</v>
      </c>
      <c r="G266" s="158"/>
      <c r="H266" s="158"/>
      <c r="I266" s="161"/>
      <c r="J266" s="172">
        <f>BK266</f>
        <v>0</v>
      </c>
      <c r="K266" s="158"/>
      <c r="L266" s="163"/>
      <c r="M266" s="164"/>
      <c r="N266" s="165"/>
      <c r="O266" s="165"/>
      <c r="P266" s="166">
        <f>SUM(P267:P313)</f>
        <v>0</v>
      </c>
      <c r="Q266" s="165"/>
      <c r="R266" s="166">
        <f>SUM(R267:R313)</f>
        <v>1081.1655619999997</v>
      </c>
      <c r="S266" s="165"/>
      <c r="T266" s="167">
        <f>SUM(T267:T313)</f>
        <v>0</v>
      </c>
      <c r="AR266" s="168" t="s">
        <v>79</v>
      </c>
      <c r="AT266" s="169" t="s">
        <v>70</v>
      </c>
      <c r="AU266" s="169" t="s">
        <v>79</v>
      </c>
      <c r="AY266" s="168" t="s">
        <v>120</v>
      </c>
      <c r="BK266" s="170">
        <f>SUM(BK267:BK313)</f>
        <v>0</v>
      </c>
    </row>
    <row r="267" spans="1:65" s="2" customFormat="1" ht="24.2" customHeight="1">
      <c r="A267" s="34"/>
      <c r="B267" s="35"/>
      <c r="C267" s="173" t="s">
        <v>415</v>
      </c>
      <c r="D267" s="173" t="s">
        <v>122</v>
      </c>
      <c r="E267" s="174" t="s">
        <v>416</v>
      </c>
      <c r="F267" s="175" t="s">
        <v>417</v>
      </c>
      <c r="G267" s="176" t="s">
        <v>125</v>
      </c>
      <c r="H267" s="177">
        <v>1697</v>
      </c>
      <c r="I267" s="178"/>
      <c r="J267" s="179">
        <f>ROUND(I267*H267,2)</f>
        <v>0</v>
      </c>
      <c r="K267" s="175" t="s">
        <v>126</v>
      </c>
      <c r="L267" s="39"/>
      <c r="M267" s="180" t="s">
        <v>19</v>
      </c>
      <c r="N267" s="181" t="s">
        <v>42</v>
      </c>
      <c r="O267" s="64"/>
      <c r="P267" s="182">
        <f>O267*H267</f>
        <v>0</v>
      </c>
      <c r="Q267" s="182">
        <v>0</v>
      </c>
      <c r="R267" s="182">
        <f>Q267*H267</f>
        <v>0</v>
      </c>
      <c r="S267" s="182">
        <v>0</v>
      </c>
      <c r="T267" s="183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184" t="s">
        <v>127</v>
      </c>
      <c r="AT267" s="184" t="s">
        <v>122</v>
      </c>
      <c r="AU267" s="184" t="s">
        <v>82</v>
      </c>
      <c r="AY267" s="17" t="s">
        <v>120</v>
      </c>
      <c r="BE267" s="185">
        <f>IF(N267="základní",J267,0)</f>
        <v>0</v>
      </c>
      <c r="BF267" s="185">
        <f>IF(N267="snížená",J267,0)</f>
        <v>0</v>
      </c>
      <c r="BG267" s="185">
        <f>IF(N267="zákl. přenesená",J267,0)</f>
        <v>0</v>
      </c>
      <c r="BH267" s="185">
        <f>IF(N267="sníž. přenesená",J267,0)</f>
        <v>0</v>
      </c>
      <c r="BI267" s="185">
        <f>IF(N267="nulová",J267,0)</f>
        <v>0</v>
      </c>
      <c r="BJ267" s="17" t="s">
        <v>79</v>
      </c>
      <c r="BK267" s="185">
        <f>ROUND(I267*H267,2)</f>
        <v>0</v>
      </c>
      <c r="BL267" s="17" t="s">
        <v>127</v>
      </c>
      <c r="BM267" s="184" t="s">
        <v>418</v>
      </c>
    </row>
    <row r="268" spans="1:65" s="2" customFormat="1" ht="29.25">
      <c r="A268" s="34"/>
      <c r="B268" s="35"/>
      <c r="C268" s="36"/>
      <c r="D268" s="186" t="s">
        <v>129</v>
      </c>
      <c r="E268" s="36"/>
      <c r="F268" s="187" t="s">
        <v>419</v>
      </c>
      <c r="G268" s="36"/>
      <c r="H268" s="36"/>
      <c r="I268" s="188"/>
      <c r="J268" s="36"/>
      <c r="K268" s="36"/>
      <c r="L268" s="39"/>
      <c r="M268" s="189"/>
      <c r="N268" s="190"/>
      <c r="O268" s="64"/>
      <c r="P268" s="64"/>
      <c r="Q268" s="64"/>
      <c r="R268" s="64"/>
      <c r="S268" s="64"/>
      <c r="T268" s="65"/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T268" s="17" t="s">
        <v>129</v>
      </c>
      <c r="AU268" s="17" t="s">
        <v>82</v>
      </c>
    </row>
    <row r="269" spans="1:65" s="2" customFormat="1" ht="11.25">
      <c r="A269" s="34"/>
      <c r="B269" s="35"/>
      <c r="C269" s="36"/>
      <c r="D269" s="191" t="s">
        <v>131</v>
      </c>
      <c r="E269" s="36"/>
      <c r="F269" s="192" t="s">
        <v>420</v>
      </c>
      <c r="G269" s="36"/>
      <c r="H269" s="36"/>
      <c r="I269" s="188"/>
      <c r="J269" s="36"/>
      <c r="K269" s="36"/>
      <c r="L269" s="39"/>
      <c r="M269" s="189"/>
      <c r="N269" s="190"/>
      <c r="O269" s="64"/>
      <c r="P269" s="64"/>
      <c r="Q269" s="64"/>
      <c r="R269" s="64"/>
      <c r="S269" s="64"/>
      <c r="T269" s="65"/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T269" s="17" t="s">
        <v>131</v>
      </c>
      <c r="AU269" s="17" t="s">
        <v>82</v>
      </c>
    </row>
    <row r="270" spans="1:65" s="13" customFormat="1" ht="11.25">
      <c r="B270" s="193"/>
      <c r="C270" s="194"/>
      <c r="D270" s="186" t="s">
        <v>133</v>
      </c>
      <c r="E270" s="195" t="s">
        <v>19</v>
      </c>
      <c r="F270" s="196" t="s">
        <v>421</v>
      </c>
      <c r="G270" s="194"/>
      <c r="H270" s="197">
        <v>1484</v>
      </c>
      <c r="I270" s="198"/>
      <c r="J270" s="194"/>
      <c r="K270" s="194"/>
      <c r="L270" s="199"/>
      <c r="M270" s="200"/>
      <c r="N270" s="201"/>
      <c r="O270" s="201"/>
      <c r="P270" s="201"/>
      <c r="Q270" s="201"/>
      <c r="R270" s="201"/>
      <c r="S270" s="201"/>
      <c r="T270" s="202"/>
      <c r="AT270" s="203" t="s">
        <v>133</v>
      </c>
      <c r="AU270" s="203" t="s">
        <v>82</v>
      </c>
      <c r="AV270" s="13" t="s">
        <v>82</v>
      </c>
      <c r="AW270" s="13" t="s">
        <v>33</v>
      </c>
      <c r="AX270" s="13" t="s">
        <v>71</v>
      </c>
      <c r="AY270" s="203" t="s">
        <v>120</v>
      </c>
    </row>
    <row r="271" spans="1:65" s="13" customFormat="1" ht="11.25">
      <c r="B271" s="193"/>
      <c r="C271" s="194"/>
      <c r="D271" s="186" t="s">
        <v>133</v>
      </c>
      <c r="E271" s="195" t="s">
        <v>19</v>
      </c>
      <c r="F271" s="196" t="s">
        <v>258</v>
      </c>
      <c r="G271" s="194"/>
      <c r="H271" s="197">
        <v>213</v>
      </c>
      <c r="I271" s="198"/>
      <c r="J271" s="194"/>
      <c r="K271" s="194"/>
      <c r="L271" s="199"/>
      <c r="M271" s="200"/>
      <c r="N271" s="201"/>
      <c r="O271" s="201"/>
      <c r="P271" s="201"/>
      <c r="Q271" s="201"/>
      <c r="R271" s="201"/>
      <c r="S271" s="201"/>
      <c r="T271" s="202"/>
      <c r="AT271" s="203" t="s">
        <v>133</v>
      </c>
      <c r="AU271" s="203" t="s">
        <v>82</v>
      </c>
      <c r="AV271" s="13" t="s">
        <v>82</v>
      </c>
      <c r="AW271" s="13" t="s">
        <v>33</v>
      </c>
      <c r="AX271" s="13" t="s">
        <v>71</v>
      </c>
      <c r="AY271" s="203" t="s">
        <v>120</v>
      </c>
    </row>
    <row r="272" spans="1:65" s="2" customFormat="1" ht="16.5" customHeight="1">
      <c r="A272" s="34"/>
      <c r="B272" s="35"/>
      <c r="C272" s="204" t="s">
        <v>422</v>
      </c>
      <c r="D272" s="204" t="s">
        <v>225</v>
      </c>
      <c r="E272" s="205" t="s">
        <v>423</v>
      </c>
      <c r="F272" s="206" t="s">
        <v>424</v>
      </c>
      <c r="G272" s="207" t="s">
        <v>205</v>
      </c>
      <c r="H272" s="208">
        <v>60.073999999999998</v>
      </c>
      <c r="I272" s="209"/>
      <c r="J272" s="210">
        <f>ROUND(I272*H272,2)</f>
        <v>0</v>
      </c>
      <c r="K272" s="206" t="s">
        <v>126</v>
      </c>
      <c r="L272" s="211"/>
      <c r="M272" s="212" t="s">
        <v>19</v>
      </c>
      <c r="N272" s="213" t="s">
        <v>42</v>
      </c>
      <c r="O272" s="64"/>
      <c r="P272" s="182">
        <f>O272*H272</f>
        <v>0</v>
      </c>
      <c r="Q272" s="182">
        <v>1</v>
      </c>
      <c r="R272" s="182">
        <f>Q272*H272</f>
        <v>60.073999999999998</v>
      </c>
      <c r="S272" s="182">
        <v>0</v>
      </c>
      <c r="T272" s="183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184" t="s">
        <v>179</v>
      </c>
      <c r="AT272" s="184" t="s">
        <v>225</v>
      </c>
      <c r="AU272" s="184" t="s">
        <v>82</v>
      </c>
      <c r="AY272" s="17" t="s">
        <v>120</v>
      </c>
      <c r="BE272" s="185">
        <f>IF(N272="základní",J272,0)</f>
        <v>0</v>
      </c>
      <c r="BF272" s="185">
        <f>IF(N272="snížená",J272,0)</f>
        <v>0</v>
      </c>
      <c r="BG272" s="185">
        <f>IF(N272="zákl. přenesená",J272,0)</f>
        <v>0</v>
      </c>
      <c r="BH272" s="185">
        <f>IF(N272="sníž. přenesená",J272,0)</f>
        <v>0</v>
      </c>
      <c r="BI272" s="185">
        <f>IF(N272="nulová",J272,0)</f>
        <v>0</v>
      </c>
      <c r="BJ272" s="17" t="s">
        <v>79</v>
      </c>
      <c r="BK272" s="185">
        <f>ROUND(I272*H272,2)</f>
        <v>0</v>
      </c>
      <c r="BL272" s="17" t="s">
        <v>127</v>
      </c>
      <c r="BM272" s="184" t="s">
        <v>425</v>
      </c>
    </row>
    <row r="273" spans="1:65" s="2" customFormat="1" ht="11.25">
      <c r="A273" s="34"/>
      <c r="B273" s="35"/>
      <c r="C273" s="36"/>
      <c r="D273" s="186" t="s">
        <v>129</v>
      </c>
      <c r="E273" s="36"/>
      <c r="F273" s="187" t="s">
        <v>424</v>
      </c>
      <c r="G273" s="36"/>
      <c r="H273" s="36"/>
      <c r="I273" s="188"/>
      <c r="J273" s="36"/>
      <c r="K273" s="36"/>
      <c r="L273" s="39"/>
      <c r="M273" s="189"/>
      <c r="N273" s="190"/>
      <c r="O273" s="64"/>
      <c r="P273" s="64"/>
      <c r="Q273" s="64"/>
      <c r="R273" s="64"/>
      <c r="S273" s="64"/>
      <c r="T273" s="65"/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T273" s="17" t="s">
        <v>129</v>
      </c>
      <c r="AU273" s="17" t="s">
        <v>82</v>
      </c>
    </row>
    <row r="274" spans="1:65" s="2" customFormat="1" ht="19.5">
      <c r="A274" s="34"/>
      <c r="B274" s="35"/>
      <c r="C274" s="36"/>
      <c r="D274" s="186" t="s">
        <v>289</v>
      </c>
      <c r="E274" s="36"/>
      <c r="F274" s="214" t="s">
        <v>426</v>
      </c>
      <c r="G274" s="36"/>
      <c r="H274" s="36"/>
      <c r="I274" s="188"/>
      <c r="J274" s="36"/>
      <c r="K274" s="36"/>
      <c r="L274" s="39"/>
      <c r="M274" s="189"/>
      <c r="N274" s="190"/>
      <c r="O274" s="64"/>
      <c r="P274" s="64"/>
      <c r="Q274" s="64"/>
      <c r="R274" s="64"/>
      <c r="S274" s="64"/>
      <c r="T274" s="65"/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T274" s="17" t="s">
        <v>289</v>
      </c>
      <c r="AU274" s="17" t="s">
        <v>82</v>
      </c>
    </row>
    <row r="275" spans="1:65" s="13" customFormat="1" ht="11.25">
      <c r="B275" s="193"/>
      <c r="C275" s="194"/>
      <c r="D275" s="186" t="s">
        <v>133</v>
      </c>
      <c r="E275" s="195" t="s">
        <v>19</v>
      </c>
      <c r="F275" s="196" t="s">
        <v>427</v>
      </c>
      <c r="G275" s="194"/>
      <c r="H275" s="197">
        <v>60.073999999999998</v>
      </c>
      <c r="I275" s="198"/>
      <c r="J275" s="194"/>
      <c r="K275" s="194"/>
      <c r="L275" s="199"/>
      <c r="M275" s="200"/>
      <c r="N275" s="201"/>
      <c r="O275" s="201"/>
      <c r="P275" s="201"/>
      <c r="Q275" s="201"/>
      <c r="R275" s="201"/>
      <c r="S275" s="201"/>
      <c r="T275" s="202"/>
      <c r="AT275" s="203" t="s">
        <v>133</v>
      </c>
      <c r="AU275" s="203" t="s">
        <v>82</v>
      </c>
      <c r="AV275" s="13" t="s">
        <v>82</v>
      </c>
      <c r="AW275" s="13" t="s">
        <v>33</v>
      </c>
      <c r="AX275" s="13" t="s">
        <v>79</v>
      </c>
      <c r="AY275" s="203" t="s">
        <v>120</v>
      </c>
    </row>
    <row r="276" spans="1:65" s="2" customFormat="1" ht="16.5" customHeight="1">
      <c r="A276" s="34"/>
      <c r="B276" s="35"/>
      <c r="C276" s="173" t="s">
        <v>428</v>
      </c>
      <c r="D276" s="173" t="s">
        <v>122</v>
      </c>
      <c r="E276" s="174" t="s">
        <v>429</v>
      </c>
      <c r="F276" s="175" t="s">
        <v>430</v>
      </c>
      <c r="G276" s="176" t="s">
        <v>125</v>
      </c>
      <c r="H276" s="177">
        <v>2474.558</v>
      </c>
      <c r="I276" s="178"/>
      <c r="J276" s="179">
        <f>ROUND(I276*H276,2)</f>
        <v>0</v>
      </c>
      <c r="K276" s="175" t="s">
        <v>126</v>
      </c>
      <c r="L276" s="39"/>
      <c r="M276" s="180" t="s">
        <v>19</v>
      </c>
      <c r="N276" s="181" t="s">
        <v>42</v>
      </c>
      <c r="O276" s="64"/>
      <c r="P276" s="182">
        <f>O276*H276</f>
        <v>0</v>
      </c>
      <c r="Q276" s="182">
        <v>0.34499999999999997</v>
      </c>
      <c r="R276" s="182">
        <f>Q276*H276</f>
        <v>853.72250999999994</v>
      </c>
      <c r="S276" s="182">
        <v>0</v>
      </c>
      <c r="T276" s="183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184" t="s">
        <v>127</v>
      </c>
      <c r="AT276" s="184" t="s">
        <v>122</v>
      </c>
      <c r="AU276" s="184" t="s">
        <v>82</v>
      </c>
      <c r="AY276" s="17" t="s">
        <v>120</v>
      </c>
      <c r="BE276" s="185">
        <f>IF(N276="základní",J276,0)</f>
        <v>0</v>
      </c>
      <c r="BF276" s="185">
        <f>IF(N276="snížená",J276,0)</f>
        <v>0</v>
      </c>
      <c r="BG276" s="185">
        <f>IF(N276="zákl. přenesená",J276,0)</f>
        <v>0</v>
      </c>
      <c r="BH276" s="185">
        <f>IF(N276="sníž. přenesená",J276,0)</f>
        <v>0</v>
      </c>
      <c r="BI276" s="185">
        <f>IF(N276="nulová",J276,0)</f>
        <v>0</v>
      </c>
      <c r="BJ276" s="17" t="s">
        <v>79</v>
      </c>
      <c r="BK276" s="185">
        <f>ROUND(I276*H276,2)</f>
        <v>0</v>
      </c>
      <c r="BL276" s="17" t="s">
        <v>127</v>
      </c>
      <c r="BM276" s="184" t="s">
        <v>431</v>
      </c>
    </row>
    <row r="277" spans="1:65" s="2" customFormat="1" ht="11.25">
      <c r="A277" s="34"/>
      <c r="B277" s="35"/>
      <c r="C277" s="36"/>
      <c r="D277" s="186" t="s">
        <v>129</v>
      </c>
      <c r="E277" s="36"/>
      <c r="F277" s="187" t="s">
        <v>432</v>
      </c>
      <c r="G277" s="36"/>
      <c r="H277" s="36"/>
      <c r="I277" s="188"/>
      <c r="J277" s="36"/>
      <c r="K277" s="36"/>
      <c r="L277" s="39"/>
      <c r="M277" s="189"/>
      <c r="N277" s="190"/>
      <c r="O277" s="64"/>
      <c r="P277" s="64"/>
      <c r="Q277" s="64"/>
      <c r="R277" s="64"/>
      <c r="S277" s="64"/>
      <c r="T277" s="65"/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T277" s="17" t="s">
        <v>129</v>
      </c>
      <c r="AU277" s="17" t="s">
        <v>82</v>
      </c>
    </row>
    <row r="278" spans="1:65" s="2" customFormat="1" ht="11.25">
      <c r="A278" s="34"/>
      <c r="B278" s="35"/>
      <c r="C278" s="36"/>
      <c r="D278" s="191" t="s">
        <v>131</v>
      </c>
      <c r="E278" s="36"/>
      <c r="F278" s="192" t="s">
        <v>433</v>
      </c>
      <c r="G278" s="36"/>
      <c r="H278" s="36"/>
      <c r="I278" s="188"/>
      <c r="J278" s="36"/>
      <c r="K278" s="36"/>
      <c r="L278" s="39"/>
      <c r="M278" s="189"/>
      <c r="N278" s="190"/>
      <c r="O278" s="64"/>
      <c r="P278" s="64"/>
      <c r="Q278" s="64"/>
      <c r="R278" s="64"/>
      <c r="S278" s="64"/>
      <c r="T278" s="65"/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T278" s="17" t="s">
        <v>131</v>
      </c>
      <c r="AU278" s="17" t="s">
        <v>82</v>
      </c>
    </row>
    <row r="279" spans="1:65" s="13" customFormat="1" ht="11.25">
      <c r="B279" s="193"/>
      <c r="C279" s="194"/>
      <c r="D279" s="186" t="s">
        <v>133</v>
      </c>
      <c r="E279" s="195" t="s">
        <v>19</v>
      </c>
      <c r="F279" s="196" t="s">
        <v>434</v>
      </c>
      <c r="G279" s="194"/>
      <c r="H279" s="197">
        <v>2048.558</v>
      </c>
      <c r="I279" s="198"/>
      <c r="J279" s="194"/>
      <c r="K279" s="194"/>
      <c r="L279" s="199"/>
      <c r="M279" s="200"/>
      <c r="N279" s="201"/>
      <c r="O279" s="201"/>
      <c r="P279" s="201"/>
      <c r="Q279" s="201"/>
      <c r="R279" s="201"/>
      <c r="S279" s="201"/>
      <c r="T279" s="202"/>
      <c r="AT279" s="203" t="s">
        <v>133</v>
      </c>
      <c r="AU279" s="203" t="s">
        <v>82</v>
      </c>
      <c r="AV279" s="13" t="s">
        <v>82</v>
      </c>
      <c r="AW279" s="13" t="s">
        <v>33</v>
      </c>
      <c r="AX279" s="13" t="s">
        <v>71</v>
      </c>
      <c r="AY279" s="203" t="s">
        <v>120</v>
      </c>
    </row>
    <row r="280" spans="1:65" s="13" customFormat="1" ht="11.25">
      <c r="B280" s="193"/>
      <c r="C280" s="194"/>
      <c r="D280" s="186" t="s">
        <v>133</v>
      </c>
      <c r="E280" s="195" t="s">
        <v>19</v>
      </c>
      <c r="F280" s="196" t="s">
        <v>435</v>
      </c>
      <c r="G280" s="194"/>
      <c r="H280" s="197">
        <v>426</v>
      </c>
      <c r="I280" s="198"/>
      <c r="J280" s="194"/>
      <c r="K280" s="194"/>
      <c r="L280" s="199"/>
      <c r="M280" s="200"/>
      <c r="N280" s="201"/>
      <c r="O280" s="201"/>
      <c r="P280" s="201"/>
      <c r="Q280" s="201"/>
      <c r="R280" s="201"/>
      <c r="S280" s="201"/>
      <c r="T280" s="202"/>
      <c r="AT280" s="203" t="s">
        <v>133</v>
      </c>
      <c r="AU280" s="203" t="s">
        <v>82</v>
      </c>
      <c r="AV280" s="13" t="s">
        <v>82</v>
      </c>
      <c r="AW280" s="13" t="s">
        <v>33</v>
      </c>
      <c r="AX280" s="13" t="s">
        <v>71</v>
      </c>
      <c r="AY280" s="203" t="s">
        <v>120</v>
      </c>
    </row>
    <row r="281" spans="1:65" s="2" customFormat="1" ht="16.5" customHeight="1">
      <c r="A281" s="34"/>
      <c r="B281" s="35"/>
      <c r="C281" s="173" t="s">
        <v>436</v>
      </c>
      <c r="D281" s="173" t="s">
        <v>122</v>
      </c>
      <c r="E281" s="174" t="s">
        <v>437</v>
      </c>
      <c r="F281" s="175" t="s">
        <v>438</v>
      </c>
      <c r="G281" s="176" t="s">
        <v>125</v>
      </c>
      <c r="H281" s="177">
        <v>277.77800000000002</v>
      </c>
      <c r="I281" s="178"/>
      <c r="J281" s="179">
        <f>ROUND(I281*H281,2)</f>
        <v>0</v>
      </c>
      <c r="K281" s="175" t="s">
        <v>126</v>
      </c>
      <c r="L281" s="39"/>
      <c r="M281" s="180" t="s">
        <v>19</v>
      </c>
      <c r="N281" s="181" t="s">
        <v>42</v>
      </c>
      <c r="O281" s="64"/>
      <c r="P281" s="182">
        <f>O281*H281</f>
        <v>0</v>
      </c>
      <c r="Q281" s="182">
        <v>0.41399999999999998</v>
      </c>
      <c r="R281" s="182">
        <f>Q281*H281</f>
        <v>115.00009200000001</v>
      </c>
      <c r="S281" s="182">
        <v>0</v>
      </c>
      <c r="T281" s="183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184" t="s">
        <v>127</v>
      </c>
      <c r="AT281" s="184" t="s">
        <v>122</v>
      </c>
      <c r="AU281" s="184" t="s">
        <v>82</v>
      </c>
      <c r="AY281" s="17" t="s">
        <v>120</v>
      </c>
      <c r="BE281" s="185">
        <f>IF(N281="základní",J281,0)</f>
        <v>0</v>
      </c>
      <c r="BF281" s="185">
        <f>IF(N281="snížená",J281,0)</f>
        <v>0</v>
      </c>
      <c r="BG281" s="185">
        <f>IF(N281="zákl. přenesená",J281,0)</f>
        <v>0</v>
      </c>
      <c r="BH281" s="185">
        <f>IF(N281="sníž. přenesená",J281,0)</f>
        <v>0</v>
      </c>
      <c r="BI281" s="185">
        <f>IF(N281="nulová",J281,0)</f>
        <v>0</v>
      </c>
      <c r="BJ281" s="17" t="s">
        <v>79</v>
      </c>
      <c r="BK281" s="185">
        <f>ROUND(I281*H281,2)</f>
        <v>0</v>
      </c>
      <c r="BL281" s="17" t="s">
        <v>127</v>
      </c>
      <c r="BM281" s="184" t="s">
        <v>439</v>
      </c>
    </row>
    <row r="282" spans="1:65" s="2" customFormat="1" ht="11.25">
      <c r="A282" s="34"/>
      <c r="B282" s="35"/>
      <c r="C282" s="36"/>
      <c r="D282" s="186" t="s">
        <v>129</v>
      </c>
      <c r="E282" s="36"/>
      <c r="F282" s="187" t="s">
        <v>440</v>
      </c>
      <c r="G282" s="36"/>
      <c r="H282" s="36"/>
      <c r="I282" s="188"/>
      <c r="J282" s="36"/>
      <c r="K282" s="36"/>
      <c r="L282" s="39"/>
      <c r="M282" s="189"/>
      <c r="N282" s="190"/>
      <c r="O282" s="64"/>
      <c r="P282" s="64"/>
      <c r="Q282" s="64"/>
      <c r="R282" s="64"/>
      <c r="S282" s="64"/>
      <c r="T282" s="65"/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T282" s="17" t="s">
        <v>129</v>
      </c>
      <c r="AU282" s="17" t="s">
        <v>82</v>
      </c>
    </row>
    <row r="283" spans="1:65" s="2" customFormat="1" ht="11.25">
      <c r="A283" s="34"/>
      <c r="B283" s="35"/>
      <c r="C283" s="36"/>
      <c r="D283" s="191" t="s">
        <v>131</v>
      </c>
      <c r="E283" s="36"/>
      <c r="F283" s="192" t="s">
        <v>441</v>
      </c>
      <c r="G283" s="36"/>
      <c r="H283" s="36"/>
      <c r="I283" s="188"/>
      <c r="J283" s="36"/>
      <c r="K283" s="36"/>
      <c r="L283" s="39"/>
      <c r="M283" s="189"/>
      <c r="N283" s="190"/>
      <c r="O283" s="64"/>
      <c r="P283" s="64"/>
      <c r="Q283" s="64"/>
      <c r="R283" s="64"/>
      <c r="S283" s="64"/>
      <c r="T283" s="65"/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T283" s="17" t="s">
        <v>131</v>
      </c>
      <c r="AU283" s="17" t="s">
        <v>82</v>
      </c>
    </row>
    <row r="284" spans="1:65" s="13" customFormat="1" ht="11.25">
      <c r="B284" s="193"/>
      <c r="C284" s="194"/>
      <c r="D284" s="186" t="s">
        <v>133</v>
      </c>
      <c r="E284" s="195" t="s">
        <v>19</v>
      </c>
      <c r="F284" s="196" t="s">
        <v>442</v>
      </c>
      <c r="G284" s="194"/>
      <c r="H284" s="197">
        <v>277.77800000000002</v>
      </c>
      <c r="I284" s="198"/>
      <c r="J284" s="194"/>
      <c r="K284" s="194"/>
      <c r="L284" s="199"/>
      <c r="M284" s="200"/>
      <c r="N284" s="201"/>
      <c r="O284" s="201"/>
      <c r="P284" s="201"/>
      <c r="Q284" s="201"/>
      <c r="R284" s="201"/>
      <c r="S284" s="201"/>
      <c r="T284" s="202"/>
      <c r="AT284" s="203" t="s">
        <v>133</v>
      </c>
      <c r="AU284" s="203" t="s">
        <v>82</v>
      </c>
      <c r="AV284" s="13" t="s">
        <v>82</v>
      </c>
      <c r="AW284" s="13" t="s">
        <v>33</v>
      </c>
      <c r="AX284" s="13" t="s">
        <v>79</v>
      </c>
      <c r="AY284" s="203" t="s">
        <v>120</v>
      </c>
    </row>
    <row r="285" spans="1:65" s="2" customFormat="1" ht="16.5" customHeight="1">
      <c r="A285" s="34"/>
      <c r="B285" s="35"/>
      <c r="C285" s="173" t="s">
        <v>443</v>
      </c>
      <c r="D285" s="173" t="s">
        <v>122</v>
      </c>
      <c r="E285" s="174" t="s">
        <v>444</v>
      </c>
      <c r="F285" s="175" t="s">
        <v>445</v>
      </c>
      <c r="G285" s="176" t="s">
        <v>125</v>
      </c>
      <c r="H285" s="177">
        <v>959.93299999999999</v>
      </c>
      <c r="I285" s="178"/>
      <c r="J285" s="179">
        <f>ROUND(I285*H285,2)</f>
        <v>0</v>
      </c>
      <c r="K285" s="175" t="s">
        <v>126</v>
      </c>
      <c r="L285" s="39"/>
      <c r="M285" s="180" t="s">
        <v>19</v>
      </c>
      <c r="N285" s="181" t="s">
        <v>42</v>
      </c>
      <c r="O285" s="64"/>
      <c r="P285" s="182">
        <f>O285*H285</f>
        <v>0</v>
      </c>
      <c r="Q285" s="182">
        <v>0</v>
      </c>
      <c r="R285" s="182">
        <f>Q285*H285</f>
        <v>0</v>
      </c>
      <c r="S285" s="182">
        <v>0</v>
      </c>
      <c r="T285" s="183">
        <f>S285*H285</f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184" t="s">
        <v>127</v>
      </c>
      <c r="AT285" s="184" t="s">
        <v>122</v>
      </c>
      <c r="AU285" s="184" t="s">
        <v>82</v>
      </c>
      <c r="AY285" s="17" t="s">
        <v>120</v>
      </c>
      <c r="BE285" s="185">
        <f>IF(N285="základní",J285,0)</f>
        <v>0</v>
      </c>
      <c r="BF285" s="185">
        <f>IF(N285="snížená",J285,0)</f>
        <v>0</v>
      </c>
      <c r="BG285" s="185">
        <f>IF(N285="zákl. přenesená",J285,0)</f>
        <v>0</v>
      </c>
      <c r="BH285" s="185">
        <f>IF(N285="sníž. přenesená",J285,0)</f>
        <v>0</v>
      </c>
      <c r="BI285" s="185">
        <f>IF(N285="nulová",J285,0)</f>
        <v>0</v>
      </c>
      <c r="BJ285" s="17" t="s">
        <v>79</v>
      </c>
      <c r="BK285" s="185">
        <f>ROUND(I285*H285,2)</f>
        <v>0</v>
      </c>
      <c r="BL285" s="17" t="s">
        <v>127</v>
      </c>
      <c r="BM285" s="184" t="s">
        <v>446</v>
      </c>
    </row>
    <row r="286" spans="1:65" s="2" customFormat="1" ht="19.5">
      <c r="A286" s="34"/>
      <c r="B286" s="35"/>
      <c r="C286" s="36"/>
      <c r="D286" s="186" t="s">
        <v>129</v>
      </c>
      <c r="E286" s="36"/>
      <c r="F286" s="187" t="s">
        <v>447</v>
      </c>
      <c r="G286" s="36"/>
      <c r="H286" s="36"/>
      <c r="I286" s="188"/>
      <c r="J286" s="36"/>
      <c r="K286" s="36"/>
      <c r="L286" s="39"/>
      <c r="M286" s="189"/>
      <c r="N286" s="190"/>
      <c r="O286" s="64"/>
      <c r="P286" s="64"/>
      <c r="Q286" s="64"/>
      <c r="R286" s="64"/>
      <c r="S286" s="64"/>
      <c r="T286" s="65"/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T286" s="17" t="s">
        <v>129</v>
      </c>
      <c r="AU286" s="17" t="s">
        <v>82</v>
      </c>
    </row>
    <row r="287" spans="1:65" s="2" customFormat="1" ht="11.25">
      <c r="A287" s="34"/>
      <c r="B287" s="35"/>
      <c r="C287" s="36"/>
      <c r="D287" s="191" t="s">
        <v>131</v>
      </c>
      <c r="E287" s="36"/>
      <c r="F287" s="192" t="s">
        <v>448</v>
      </c>
      <c r="G287" s="36"/>
      <c r="H287" s="36"/>
      <c r="I287" s="188"/>
      <c r="J287" s="36"/>
      <c r="K287" s="36"/>
      <c r="L287" s="39"/>
      <c r="M287" s="189"/>
      <c r="N287" s="190"/>
      <c r="O287" s="64"/>
      <c r="P287" s="64"/>
      <c r="Q287" s="64"/>
      <c r="R287" s="64"/>
      <c r="S287" s="64"/>
      <c r="T287" s="65"/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T287" s="17" t="s">
        <v>131</v>
      </c>
      <c r="AU287" s="17" t="s">
        <v>82</v>
      </c>
    </row>
    <row r="288" spans="1:65" s="2" customFormat="1" ht="19.5">
      <c r="A288" s="34"/>
      <c r="B288" s="35"/>
      <c r="C288" s="36"/>
      <c r="D288" s="186" t="s">
        <v>289</v>
      </c>
      <c r="E288" s="36"/>
      <c r="F288" s="214" t="s">
        <v>449</v>
      </c>
      <c r="G288" s="36"/>
      <c r="H288" s="36"/>
      <c r="I288" s="188"/>
      <c r="J288" s="36"/>
      <c r="K288" s="36"/>
      <c r="L288" s="39"/>
      <c r="M288" s="189"/>
      <c r="N288" s="190"/>
      <c r="O288" s="64"/>
      <c r="P288" s="64"/>
      <c r="Q288" s="64"/>
      <c r="R288" s="64"/>
      <c r="S288" s="64"/>
      <c r="T288" s="65"/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T288" s="17" t="s">
        <v>289</v>
      </c>
      <c r="AU288" s="17" t="s">
        <v>82</v>
      </c>
    </row>
    <row r="289" spans="1:65" s="13" customFormat="1" ht="11.25">
      <c r="B289" s="193"/>
      <c r="C289" s="194"/>
      <c r="D289" s="186" t="s">
        <v>133</v>
      </c>
      <c r="E289" s="195" t="s">
        <v>19</v>
      </c>
      <c r="F289" s="196" t="s">
        <v>450</v>
      </c>
      <c r="G289" s="194"/>
      <c r="H289" s="197">
        <v>746.93299999999999</v>
      </c>
      <c r="I289" s="198"/>
      <c r="J289" s="194"/>
      <c r="K289" s="194"/>
      <c r="L289" s="199"/>
      <c r="M289" s="200"/>
      <c r="N289" s="201"/>
      <c r="O289" s="201"/>
      <c r="P289" s="201"/>
      <c r="Q289" s="201"/>
      <c r="R289" s="201"/>
      <c r="S289" s="201"/>
      <c r="T289" s="202"/>
      <c r="AT289" s="203" t="s">
        <v>133</v>
      </c>
      <c r="AU289" s="203" t="s">
        <v>82</v>
      </c>
      <c r="AV289" s="13" t="s">
        <v>82</v>
      </c>
      <c r="AW289" s="13" t="s">
        <v>33</v>
      </c>
      <c r="AX289" s="13" t="s">
        <v>71</v>
      </c>
      <c r="AY289" s="203" t="s">
        <v>120</v>
      </c>
    </row>
    <row r="290" spans="1:65" s="13" customFormat="1" ht="11.25">
      <c r="B290" s="193"/>
      <c r="C290" s="194"/>
      <c r="D290" s="186" t="s">
        <v>133</v>
      </c>
      <c r="E290" s="195" t="s">
        <v>19</v>
      </c>
      <c r="F290" s="196" t="s">
        <v>258</v>
      </c>
      <c r="G290" s="194"/>
      <c r="H290" s="197">
        <v>213</v>
      </c>
      <c r="I290" s="198"/>
      <c r="J290" s="194"/>
      <c r="K290" s="194"/>
      <c r="L290" s="199"/>
      <c r="M290" s="200"/>
      <c r="N290" s="201"/>
      <c r="O290" s="201"/>
      <c r="P290" s="201"/>
      <c r="Q290" s="201"/>
      <c r="R290" s="201"/>
      <c r="S290" s="201"/>
      <c r="T290" s="202"/>
      <c r="AT290" s="203" t="s">
        <v>133</v>
      </c>
      <c r="AU290" s="203" t="s">
        <v>82</v>
      </c>
      <c r="AV290" s="13" t="s">
        <v>82</v>
      </c>
      <c r="AW290" s="13" t="s">
        <v>33</v>
      </c>
      <c r="AX290" s="13" t="s">
        <v>71</v>
      </c>
      <c r="AY290" s="203" t="s">
        <v>120</v>
      </c>
    </row>
    <row r="291" spans="1:65" s="2" customFormat="1" ht="16.5" customHeight="1">
      <c r="A291" s="34"/>
      <c r="B291" s="35"/>
      <c r="C291" s="173" t="s">
        <v>451</v>
      </c>
      <c r="D291" s="173" t="s">
        <v>122</v>
      </c>
      <c r="E291" s="174" t="s">
        <v>452</v>
      </c>
      <c r="F291" s="175" t="s">
        <v>453</v>
      </c>
      <c r="G291" s="176" t="s">
        <v>125</v>
      </c>
      <c r="H291" s="177">
        <v>220</v>
      </c>
      <c r="I291" s="178"/>
      <c r="J291" s="179">
        <f>ROUND(I291*H291,2)</f>
        <v>0</v>
      </c>
      <c r="K291" s="175" t="s">
        <v>126</v>
      </c>
      <c r="L291" s="39"/>
      <c r="M291" s="180" t="s">
        <v>19</v>
      </c>
      <c r="N291" s="181" t="s">
        <v>42</v>
      </c>
      <c r="O291" s="64"/>
      <c r="P291" s="182">
        <f>O291*H291</f>
        <v>0</v>
      </c>
      <c r="Q291" s="182">
        <v>0.23799999999999999</v>
      </c>
      <c r="R291" s="182">
        <f>Q291*H291</f>
        <v>52.36</v>
      </c>
      <c r="S291" s="182">
        <v>0</v>
      </c>
      <c r="T291" s="183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184" t="s">
        <v>127</v>
      </c>
      <c r="AT291" s="184" t="s">
        <v>122</v>
      </c>
      <c r="AU291" s="184" t="s">
        <v>82</v>
      </c>
      <c r="AY291" s="17" t="s">
        <v>120</v>
      </c>
      <c r="BE291" s="185">
        <f>IF(N291="základní",J291,0)</f>
        <v>0</v>
      </c>
      <c r="BF291" s="185">
        <f>IF(N291="snížená",J291,0)</f>
        <v>0</v>
      </c>
      <c r="BG291" s="185">
        <f>IF(N291="zákl. přenesená",J291,0)</f>
        <v>0</v>
      </c>
      <c r="BH291" s="185">
        <f>IF(N291="sníž. přenesená",J291,0)</f>
        <v>0</v>
      </c>
      <c r="BI291" s="185">
        <f>IF(N291="nulová",J291,0)</f>
        <v>0</v>
      </c>
      <c r="BJ291" s="17" t="s">
        <v>79</v>
      </c>
      <c r="BK291" s="185">
        <f>ROUND(I291*H291,2)</f>
        <v>0</v>
      </c>
      <c r="BL291" s="17" t="s">
        <v>127</v>
      </c>
      <c r="BM291" s="184" t="s">
        <v>454</v>
      </c>
    </row>
    <row r="292" spans="1:65" s="2" customFormat="1" ht="11.25">
      <c r="A292" s="34"/>
      <c r="B292" s="35"/>
      <c r="C292" s="36"/>
      <c r="D292" s="186" t="s">
        <v>129</v>
      </c>
      <c r="E292" s="36"/>
      <c r="F292" s="187" t="s">
        <v>455</v>
      </c>
      <c r="G292" s="36"/>
      <c r="H292" s="36"/>
      <c r="I292" s="188"/>
      <c r="J292" s="36"/>
      <c r="K292" s="36"/>
      <c r="L292" s="39"/>
      <c r="M292" s="189"/>
      <c r="N292" s="190"/>
      <c r="O292" s="64"/>
      <c r="P292" s="64"/>
      <c r="Q292" s="64"/>
      <c r="R292" s="64"/>
      <c r="S292" s="64"/>
      <c r="T292" s="65"/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T292" s="17" t="s">
        <v>129</v>
      </c>
      <c r="AU292" s="17" t="s">
        <v>82</v>
      </c>
    </row>
    <row r="293" spans="1:65" s="2" customFormat="1" ht="11.25">
      <c r="A293" s="34"/>
      <c r="B293" s="35"/>
      <c r="C293" s="36"/>
      <c r="D293" s="191" t="s">
        <v>131</v>
      </c>
      <c r="E293" s="36"/>
      <c r="F293" s="192" t="s">
        <v>456</v>
      </c>
      <c r="G293" s="36"/>
      <c r="H293" s="36"/>
      <c r="I293" s="188"/>
      <c r="J293" s="36"/>
      <c r="K293" s="36"/>
      <c r="L293" s="39"/>
      <c r="M293" s="189"/>
      <c r="N293" s="190"/>
      <c r="O293" s="64"/>
      <c r="P293" s="64"/>
      <c r="Q293" s="64"/>
      <c r="R293" s="64"/>
      <c r="S293" s="64"/>
      <c r="T293" s="65"/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T293" s="17" t="s">
        <v>131</v>
      </c>
      <c r="AU293" s="17" t="s">
        <v>82</v>
      </c>
    </row>
    <row r="294" spans="1:65" s="13" customFormat="1" ht="11.25">
      <c r="B294" s="193"/>
      <c r="C294" s="194"/>
      <c r="D294" s="186" t="s">
        <v>133</v>
      </c>
      <c r="E294" s="195" t="s">
        <v>19</v>
      </c>
      <c r="F294" s="196" t="s">
        <v>457</v>
      </c>
      <c r="G294" s="194"/>
      <c r="H294" s="197">
        <v>220</v>
      </c>
      <c r="I294" s="198"/>
      <c r="J294" s="194"/>
      <c r="K294" s="194"/>
      <c r="L294" s="199"/>
      <c r="M294" s="200"/>
      <c r="N294" s="201"/>
      <c r="O294" s="201"/>
      <c r="P294" s="201"/>
      <c r="Q294" s="201"/>
      <c r="R294" s="201"/>
      <c r="S294" s="201"/>
      <c r="T294" s="202"/>
      <c r="AT294" s="203" t="s">
        <v>133</v>
      </c>
      <c r="AU294" s="203" t="s">
        <v>82</v>
      </c>
      <c r="AV294" s="13" t="s">
        <v>82</v>
      </c>
      <c r="AW294" s="13" t="s">
        <v>33</v>
      </c>
      <c r="AX294" s="13" t="s">
        <v>79</v>
      </c>
      <c r="AY294" s="203" t="s">
        <v>120</v>
      </c>
    </row>
    <row r="295" spans="1:65" s="2" customFormat="1" ht="16.5" customHeight="1">
      <c r="A295" s="34"/>
      <c r="B295" s="35"/>
      <c r="C295" s="173" t="s">
        <v>458</v>
      </c>
      <c r="D295" s="173" t="s">
        <v>122</v>
      </c>
      <c r="E295" s="174" t="s">
        <v>459</v>
      </c>
      <c r="F295" s="175" t="s">
        <v>460</v>
      </c>
      <c r="G295" s="176" t="s">
        <v>125</v>
      </c>
      <c r="H295" s="177">
        <v>1148.1679999999999</v>
      </c>
      <c r="I295" s="178"/>
      <c r="J295" s="179">
        <f>ROUND(I295*H295,2)</f>
        <v>0</v>
      </c>
      <c r="K295" s="175" t="s">
        <v>126</v>
      </c>
      <c r="L295" s="39"/>
      <c r="M295" s="180" t="s">
        <v>19</v>
      </c>
      <c r="N295" s="181" t="s">
        <v>42</v>
      </c>
      <c r="O295" s="64"/>
      <c r="P295" s="182">
        <f>O295*H295</f>
        <v>0</v>
      </c>
      <c r="Q295" s="182">
        <v>0</v>
      </c>
      <c r="R295" s="182">
        <f>Q295*H295</f>
        <v>0</v>
      </c>
      <c r="S295" s="182">
        <v>0</v>
      </c>
      <c r="T295" s="183">
        <f>S295*H295</f>
        <v>0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184" t="s">
        <v>127</v>
      </c>
      <c r="AT295" s="184" t="s">
        <v>122</v>
      </c>
      <c r="AU295" s="184" t="s">
        <v>82</v>
      </c>
      <c r="AY295" s="17" t="s">
        <v>120</v>
      </c>
      <c r="BE295" s="185">
        <f>IF(N295="základní",J295,0)</f>
        <v>0</v>
      </c>
      <c r="BF295" s="185">
        <f>IF(N295="snížená",J295,0)</f>
        <v>0</v>
      </c>
      <c r="BG295" s="185">
        <f>IF(N295="zákl. přenesená",J295,0)</f>
        <v>0</v>
      </c>
      <c r="BH295" s="185">
        <f>IF(N295="sníž. přenesená",J295,0)</f>
        <v>0</v>
      </c>
      <c r="BI295" s="185">
        <f>IF(N295="nulová",J295,0)</f>
        <v>0</v>
      </c>
      <c r="BJ295" s="17" t="s">
        <v>79</v>
      </c>
      <c r="BK295" s="185">
        <f>ROUND(I295*H295,2)</f>
        <v>0</v>
      </c>
      <c r="BL295" s="17" t="s">
        <v>127</v>
      </c>
      <c r="BM295" s="184" t="s">
        <v>461</v>
      </c>
    </row>
    <row r="296" spans="1:65" s="2" customFormat="1" ht="11.25">
      <c r="A296" s="34"/>
      <c r="B296" s="35"/>
      <c r="C296" s="36"/>
      <c r="D296" s="186" t="s">
        <v>129</v>
      </c>
      <c r="E296" s="36"/>
      <c r="F296" s="187" t="s">
        <v>462</v>
      </c>
      <c r="G296" s="36"/>
      <c r="H296" s="36"/>
      <c r="I296" s="188"/>
      <c r="J296" s="36"/>
      <c r="K296" s="36"/>
      <c r="L296" s="39"/>
      <c r="M296" s="189"/>
      <c r="N296" s="190"/>
      <c r="O296" s="64"/>
      <c r="P296" s="64"/>
      <c r="Q296" s="64"/>
      <c r="R296" s="64"/>
      <c r="S296" s="64"/>
      <c r="T296" s="65"/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T296" s="17" t="s">
        <v>129</v>
      </c>
      <c r="AU296" s="17" t="s">
        <v>82</v>
      </c>
    </row>
    <row r="297" spans="1:65" s="2" customFormat="1" ht="11.25">
      <c r="A297" s="34"/>
      <c r="B297" s="35"/>
      <c r="C297" s="36"/>
      <c r="D297" s="191" t="s">
        <v>131</v>
      </c>
      <c r="E297" s="36"/>
      <c r="F297" s="192" t="s">
        <v>463</v>
      </c>
      <c r="G297" s="36"/>
      <c r="H297" s="36"/>
      <c r="I297" s="188"/>
      <c r="J297" s="36"/>
      <c r="K297" s="36"/>
      <c r="L297" s="39"/>
      <c r="M297" s="189"/>
      <c r="N297" s="190"/>
      <c r="O297" s="64"/>
      <c r="P297" s="64"/>
      <c r="Q297" s="64"/>
      <c r="R297" s="64"/>
      <c r="S297" s="64"/>
      <c r="T297" s="65"/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T297" s="17" t="s">
        <v>131</v>
      </c>
      <c r="AU297" s="17" t="s">
        <v>82</v>
      </c>
    </row>
    <row r="298" spans="1:65" s="13" customFormat="1" ht="11.25">
      <c r="B298" s="193"/>
      <c r="C298" s="194"/>
      <c r="D298" s="186" t="s">
        <v>133</v>
      </c>
      <c r="E298" s="195" t="s">
        <v>19</v>
      </c>
      <c r="F298" s="196" t="s">
        <v>464</v>
      </c>
      <c r="G298" s="194"/>
      <c r="H298" s="197">
        <v>935.16800000000001</v>
      </c>
      <c r="I298" s="198"/>
      <c r="J298" s="194"/>
      <c r="K298" s="194"/>
      <c r="L298" s="199"/>
      <c r="M298" s="200"/>
      <c r="N298" s="201"/>
      <c r="O298" s="201"/>
      <c r="P298" s="201"/>
      <c r="Q298" s="201"/>
      <c r="R298" s="201"/>
      <c r="S298" s="201"/>
      <c r="T298" s="202"/>
      <c r="AT298" s="203" t="s">
        <v>133</v>
      </c>
      <c r="AU298" s="203" t="s">
        <v>82</v>
      </c>
      <c r="AV298" s="13" t="s">
        <v>82</v>
      </c>
      <c r="AW298" s="13" t="s">
        <v>33</v>
      </c>
      <c r="AX298" s="13" t="s">
        <v>71</v>
      </c>
      <c r="AY298" s="203" t="s">
        <v>120</v>
      </c>
    </row>
    <row r="299" spans="1:65" s="13" customFormat="1" ht="11.25">
      <c r="B299" s="193"/>
      <c r="C299" s="194"/>
      <c r="D299" s="186" t="s">
        <v>133</v>
      </c>
      <c r="E299" s="195" t="s">
        <v>19</v>
      </c>
      <c r="F299" s="196" t="s">
        <v>258</v>
      </c>
      <c r="G299" s="194"/>
      <c r="H299" s="197">
        <v>213</v>
      </c>
      <c r="I299" s="198"/>
      <c r="J299" s="194"/>
      <c r="K299" s="194"/>
      <c r="L299" s="199"/>
      <c r="M299" s="200"/>
      <c r="N299" s="201"/>
      <c r="O299" s="201"/>
      <c r="P299" s="201"/>
      <c r="Q299" s="201"/>
      <c r="R299" s="201"/>
      <c r="S299" s="201"/>
      <c r="T299" s="202"/>
      <c r="AT299" s="203" t="s">
        <v>133</v>
      </c>
      <c r="AU299" s="203" t="s">
        <v>82</v>
      </c>
      <c r="AV299" s="13" t="s">
        <v>82</v>
      </c>
      <c r="AW299" s="13" t="s">
        <v>33</v>
      </c>
      <c r="AX299" s="13" t="s">
        <v>71</v>
      </c>
      <c r="AY299" s="203" t="s">
        <v>120</v>
      </c>
    </row>
    <row r="300" spans="1:65" s="2" customFormat="1" ht="16.5" customHeight="1">
      <c r="A300" s="34"/>
      <c r="B300" s="35"/>
      <c r="C300" s="173" t="s">
        <v>465</v>
      </c>
      <c r="D300" s="173" t="s">
        <v>122</v>
      </c>
      <c r="E300" s="174" t="s">
        <v>466</v>
      </c>
      <c r="F300" s="175" t="s">
        <v>467</v>
      </c>
      <c r="G300" s="176" t="s">
        <v>125</v>
      </c>
      <c r="H300" s="177">
        <v>937.90499999999997</v>
      </c>
      <c r="I300" s="178"/>
      <c r="J300" s="179">
        <f>ROUND(I300*H300,2)</f>
        <v>0</v>
      </c>
      <c r="K300" s="175" t="s">
        <v>126</v>
      </c>
      <c r="L300" s="39"/>
      <c r="M300" s="180" t="s">
        <v>19</v>
      </c>
      <c r="N300" s="181" t="s">
        <v>42</v>
      </c>
      <c r="O300" s="64"/>
      <c r="P300" s="182">
        <f>O300*H300</f>
        <v>0</v>
      </c>
      <c r="Q300" s="182">
        <v>0</v>
      </c>
      <c r="R300" s="182">
        <f>Q300*H300</f>
        <v>0</v>
      </c>
      <c r="S300" s="182">
        <v>0</v>
      </c>
      <c r="T300" s="183">
        <f>S300*H300</f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184" t="s">
        <v>127</v>
      </c>
      <c r="AT300" s="184" t="s">
        <v>122</v>
      </c>
      <c r="AU300" s="184" t="s">
        <v>82</v>
      </c>
      <c r="AY300" s="17" t="s">
        <v>120</v>
      </c>
      <c r="BE300" s="185">
        <f>IF(N300="základní",J300,0)</f>
        <v>0</v>
      </c>
      <c r="BF300" s="185">
        <f>IF(N300="snížená",J300,0)</f>
        <v>0</v>
      </c>
      <c r="BG300" s="185">
        <f>IF(N300="zákl. přenesená",J300,0)</f>
        <v>0</v>
      </c>
      <c r="BH300" s="185">
        <f>IF(N300="sníž. přenesená",J300,0)</f>
        <v>0</v>
      </c>
      <c r="BI300" s="185">
        <f>IF(N300="nulová",J300,0)</f>
        <v>0</v>
      </c>
      <c r="BJ300" s="17" t="s">
        <v>79</v>
      </c>
      <c r="BK300" s="185">
        <f>ROUND(I300*H300,2)</f>
        <v>0</v>
      </c>
      <c r="BL300" s="17" t="s">
        <v>127</v>
      </c>
      <c r="BM300" s="184" t="s">
        <v>468</v>
      </c>
    </row>
    <row r="301" spans="1:65" s="2" customFormat="1" ht="11.25">
      <c r="A301" s="34"/>
      <c r="B301" s="35"/>
      <c r="C301" s="36"/>
      <c r="D301" s="186" t="s">
        <v>129</v>
      </c>
      <c r="E301" s="36"/>
      <c r="F301" s="187" t="s">
        <v>469</v>
      </c>
      <c r="G301" s="36"/>
      <c r="H301" s="36"/>
      <c r="I301" s="188"/>
      <c r="J301" s="36"/>
      <c r="K301" s="36"/>
      <c r="L301" s="39"/>
      <c r="M301" s="189"/>
      <c r="N301" s="190"/>
      <c r="O301" s="64"/>
      <c r="P301" s="64"/>
      <c r="Q301" s="64"/>
      <c r="R301" s="64"/>
      <c r="S301" s="64"/>
      <c r="T301" s="65"/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T301" s="17" t="s">
        <v>129</v>
      </c>
      <c r="AU301" s="17" t="s">
        <v>82</v>
      </c>
    </row>
    <row r="302" spans="1:65" s="2" customFormat="1" ht="11.25">
      <c r="A302" s="34"/>
      <c r="B302" s="35"/>
      <c r="C302" s="36"/>
      <c r="D302" s="191" t="s">
        <v>131</v>
      </c>
      <c r="E302" s="36"/>
      <c r="F302" s="192" t="s">
        <v>470</v>
      </c>
      <c r="G302" s="36"/>
      <c r="H302" s="36"/>
      <c r="I302" s="188"/>
      <c r="J302" s="36"/>
      <c r="K302" s="36"/>
      <c r="L302" s="39"/>
      <c r="M302" s="189"/>
      <c r="N302" s="190"/>
      <c r="O302" s="64"/>
      <c r="P302" s="64"/>
      <c r="Q302" s="64"/>
      <c r="R302" s="64"/>
      <c r="S302" s="64"/>
      <c r="T302" s="65"/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T302" s="17" t="s">
        <v>131</v>
      </c>
      <c r="AU302" s="17" t="s">
        <v>82</v>
      </c>
    </row>
    <row r="303" spans="1:65" s="13" customFormat="1" ht="11.25">
      <c r="B303" s="193"/>
      <c r="C303" s="194"/>
      <c r="D303" s="186" t="s">
        <v>133</v>
      </c>
      <c r="E303" s="195" t="s">
        <v>19</v>
      </c>
      <c r="F303" s="196" t="s">
        <v>471</v>
      </c>
      <c r="G303" s="194"/>
      <c r="H303" s="197">
        <v>724.90499999999997</v>
      </c>
      <c r="I303" s="198"/>
      <c r="J303" s="194"/>
      <c r="K303" s="194"/>
      <c r="L303" s="199"/>
      <c r="M303" s="200"/>
      <c r="N303" s="201"/>
      <c r="O303" s="201"/>
      <c r="P303" s="201"/>
      <c r="Q303" s="201"/>
      <c r="R303" s="201"/>
      <c r="S303" s="201"/>
      <c r="T303" s="202"/>
      <c r="AT303" s="203" t="s">
        <v>133</v>
      </c>
      <c r="AU303" s="203" t="s">
        <v>82</v>
      </c>
      <c r="AV303" s="13" t="s">
        <v>82</v>
      </c>
      <c r="AW303" s="13" t="s">
        <v>33</v>
      </c>
      <c r="AX303" s="13" t="s">
        <v>71</v>
      </c>
      <c r="AY303" s="203" t="s">
        <v>120</v>
      </c>
    </row>
    <row r="304" spans="1:65" s="13" customFormat="1" ht="11.25">
      <c r="B304" s="193"/>
      <c r="C304" s="194"/>
      <c r="D304" s="186" t="s">
        <v>133</v>
      </c>
      <c r="E304" s="195" t="s">
        <v>19</v>
      </c>
      <c r="F304" s="196" t="s">
        <v>258</v>
      </c>
      <c r="G304" s="194"/>
      <c r="H304" s="197">
        <v>213</v>
      </c>
      <c r="I304" s="198"/>
      <c r="J304" s="194"/>
      <c r="K304" s="194"/>
      <c r="L304" s="199"/>
      <c r="M304" s="200"/>
      <c r="N304" s="201"/>
      <c r="O304" s="201"/>
      <c r="P304" s="201"/>
      <c r="Q304" s="201"/>
      <c r="R304" s="201"/>
      <c r="S304" s="201"/>
      <c r="T304" s="202"/>
      <c r="AT304" s="203" t="s">
        <v>133</v>
      </c>
      <c r="AU304" s="203" t="s">
        <v>82</v>
      </c>
      <c r="AV304" s="13" t="s">
        <v>82</v>
      </c>
      <c r="AW304" s="13" t="s">
        <v>33</v>
      </c>
      <c r="AX304" s="13" t="s">
        <v>71</v>
      </c>
      <c r="AY304" s="203" t="s">
        <v>120</v>
      </c>
    </row>
    <row r="305" spans="1:65" s="2" customFormat="1" ht="21.75" customHeight="1">
      <c r="A305" s="34"/>
      <c r="B305" s="35"/>
      <c r="C305" s="173" t="s">
        <v>472</v>
      </c>
      <c r="D305" s="173" t="s">
        <v>122</v>
      </c>
      <c r="E305" s="174" t="s">
        <v>473</v>
      </c>
      <c r="F305" s="175" t="s">
        <v>474</v>
      </c>
      <c r="G305" s="176" t="s">
        <v>125</v>
      </c>
      <c r="H305" s="177">
        <v>925.89</v>
      </c>
      <c r="I305" s="178"/>
      <c r="J305" s="179">
        <f>ROUND(I305*H305,2)</f>
        <v>0</v>
      </c>
      <c r="K305" s="175" t="s">
        <v>126</v>
      </c>
      <c r="L305" s="39"/>
      <c r="M305" s="180" t="s">
        <v>19</v>
      </c>
      <c r="N305" s="181" t="s">
        <v>42</v>
      </c>
      <c r="O305" s="64"/>
      <c r="P305" s="182">
        <f>O305*H305</f>
        <v>0</v>
      </c>
      <c r="Q305" s="182">
        <v>0</v>
      </c>
      <c r="R305" s="182">
        <f>Q305*H305</f>
        <v>0</v>
      </c>
      <c r="S305" s="182">
        <v>0</v>
      </c>
      <c r="T305" s="183">
        <f>S305*H305</f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184" t="s">
        <v>127</v>
      </c>
      <c r="AT305" s="184" t="s">
        <v>122</v>
      </c>
      <c r="AU305" s="184" t="s">
        <v>82</v>
      </c>
      <c r="AY305" s="17" t="s">
        <v>120</v>
      </c>
      <c r="BE305" s="185">
        <f>IF(N305="základní",J305,0)</f>
        <v>0</v>
      </c>
      <c r="BF305" s="185">
        <f>IF(N305="snížená",J305,0)</f>
        <v>0</v>
      </c>
      <c r="BG305" s="185">
        <f>IF(N305="zákl. přenesená",J305,0)</f>
        <v>0</v>
      </c>
      <c r="BH305" s="185">
        <f>IF(N305="sníž. přenesená",J305,0)</f>
        <v>0</v>
      </c>
      <c r="BI305" s="185">
        <f>IF(N305="nulová",J305,0)</f>
        <v>0</v>
      </c>
      <c r="BJ305" s="17" t="s">
        <v>79</v>
      </c>
      <c r="BK305" s="185">
        <f>ROUND(I305*H305,2)</f>
        <v>0</v>
      </c>
      <c r="BL305" s="17" t="s">
        <v>127</v>
      </c>
      <c r="BM305" s="184" t="s">
        <v>475</v>
      </c>
    </row>
    <row r="306" spans="1:65" s="2" customFormat="1" ht="19.5">
      <c r="A306" s="34"/>
      <c r="B306" s="35"/>
      <c r="C306" s="36"/>
      <c r="D306" s="186" t="s">
        <v>129</v>
      </c>
      <c r="E306" s="36"/>
      <c r="F306" s="187" t="s">
        <v>476</v>
      </c>
      <c r="G306" s="36"/>
      <c r="H306" s="36"/>
      <c r="I306" s="188"/>
      <c r="J306" s="36"/>
      <c r="K306" s="36"/>
      <c r="L306" s="39"/>
      <c r="M306" s="189"/>
      <c r="N306" s="190"/>
      <c r="O306" s="64"/>
      <c r="P306" s="64"/>
      <c r="Q306" s="64"/>
      <c r="R306" s="64"/>
      <c r="S306" s="64"/>
      <c r="T306" s="65"/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T306" s="17" t="s">
        <v>129</v>
      </c>
      <c r="AU306" s="17" t="s">
        <v>82</v>
      </c>
    </row>
    <row r="307" spans="1:65" s="2" customFormat="1" ht="11.25">
      <c r="A307" s="34"/>
      <c r="B307" s="35"/>
      <c r="C307" s="36"/>
      <c r="D307" s="191" t="s">
        <v>131</v>
      </c>
      <c r="E307" s="36"/>
      <c r="F307" s="192" t="s">
        <v>477</v>
      </c>
      <c r="G307" s="36"/>
      <c r="H307" s="36"/>
      <c r="I307" s="188"/>
      <c r="J307" s="36"/>
      <c r="K307" s="36"/>
      <c r="L307" s="39"/>
      <c r="M307" s="189"/>
      <c r="N307" s="190"/>
      <c r="O307" s="64"/>
      <c r="P307" s="64"/>
      <c r="Q307" s="64"/>
      <c r="R307" s="64"/>
      <c r="S307" s="64"/>
      <c r="T307" s="65"/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T307" s="17" t="s">
        <v>131</v>
      </c>
      <c r="AU307" s="17" t="s">
        <v>82</v>
      </c>
    </row>
    <row r="308" spans="1:65" s="13" customFormat="1" ht="11.25">
      <c r="B308" s="193"/>
      <c r="C308" s="194"/>
      <c r="D308" s="186" t="s">
        <v>133</v>
      </c>
      <c r="E308" s="195" t="s">
        <v>19</v>
      </c>
      <c r="F308" s="196" t="s">
        <v>478</v>
      </c>
      <c r="G308" s="194"/>
      <c r="H308" s="197">
        <v>712.89</v>
      </c>
      <c r="I308" s="198"/>
      <c r="J308" s="194"/>
      <c r="K308" s="194"/>
      <c r="L308" s="199"/>
      <c r="M308" s="200"/>
      <c r="N308" s="201"/>
      <c r="O308" s="201"/>
      <c r="P308" s="201"/>
      <c r="Q308" s="201"/>
      <c r="R308" s="201"/>
      <c r="S308" s="201"/>
      <c r="T308" s="202"/>
      <c r="AT308" s="203" t="s">
        <v>133</v>
      </c>
      <c r="AU308" s="203" t="s">
        <v>82</v>
      </c>
      <c r="AV308" s="13" t="s">
        <v>82</v>
      </c>
      <c r="AW308" s="13" t="s">
        <v>33</v>
      </c>
      <c r="AX308" s="13" t="s">
        <v>71</v>
      </c>
      <c r="AY308" s="203" t="s">
        <v>120</v>
      </c>
    </row>
    <row r="309" spans="1:65" s="13" customFormat="1" ht="11.25">
      <c r="B309" s="193"/>
      <c r="C309" s="194"/>
      <c r="D309" s="186" t="s">
        <v>133</v>
      </c>
      <c r="E309" s="195" t="s">
        <v>19</v>
      </c>
      <c r="F309" s="196" t="s">
        <v>258</v>
      </c>
      <c r="G309" s="194"/>
      <c r="H309" s="197">
        <v>213</v>
      </c>
      <c r="I309" s="198"/>
      <c r="J309" s="194"/>
      <c r="K309" s="194"/>
      <c r="L309" s="199"/>
      <c r="M309" s="200"/>
      <c r="N309" s="201"/>
      <c r="O309" s="201"/>
      <c r="P309" s="201"/>
      <c r="Q309" s="201"/>
      <c r="R309" s="201"/>
      <c r="S309" s="201"/>
      <c r="T309" s="202"/>
      <c r="AT309" s="203" t="s">
        <v>133</v>
      </c>
      <c r="AU309" s="203" t="s">
        <v>82</v>
      </c>
      <c r="AV309" s="13" t="s">
        <v>82</v>
      </c>
      <c r="AW309" s="13" t="s">
        <v>33</v>
      </c>
      <c r="AX309" s="13" t="s">
        <v>71</v>
      </c>
      <c r="AY309" s="203" t="s">
        <v>120</v>
      </c>
    </row>
    <row r="310" spans="1:65" s="2" customFormat="1" ht="21.75" customHeight="1">
      <c r="A310" s="34"/>
      <c r="B310" s="35"/>
      <c r="C310" s="173" t="s">
        <v>479</v>
      </c>
      <c r="D310" s="173" t="s">
        <v>122</v>
      </c>
      <c r="E310" s="174" t="s">
        <v>480</v>
      </c>
      <c r="F310" s="175" t="s">
        <v>481</v>
      </c>
      <c r="G310" s="176" t="s">
        <v>316</v>
      </c>
      <c r="H310" s="177">
        <v>4</v>
      </c>
      <c r="I310" s="178"/>
      <c r="J310" s="179">
        <f>ROUND(I310*H310,2)</f>
        <v>0</v>
      </c>
      <c r="K310" s="175" t="s">
        <v>126</v>
      </c>
      <c r="L310" s="39"/>
      <c r="M310" s="180" t="s">
        <v>19</v>
      </c>
      <c r="N310" s="181" t="s">
        <v>42</v>
      </c>
      <c r="O310" s="64"/>
      <c r="P310" s="182">
        <f>O310*H310</f>
        <v>0</v>
      </c>
      <c r="Q310" s="182">
        <v>2.2399999999999998E-3</v>
      </c>
      <c r="R310" s="182">
        <f>Q310*H310</f>
        <v>8.9599999999999992E-3</v>
      </c>
      <c r="S310" s="182">
        <v>0</v>
      </c>
      <c r="T310" s="183">
        <f>S310*H310</f>
        <v>0</v>
      </c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R310" s="184" t="s">
        <v>127</v>
      </c>
      <c r="AT310" s="184" t="s">
        <v>122</v>
      </c>
      <c r="AU310" s="184" t="s">
        <v>82</v>
      </c>
      <c r="AY310" s="17" t="s">
        <v>120</v>
      </c>
      <c r="BE310" s="185">
        <f>IF(N310="základní",J310,0)</f>
        <v>0</v>
      </c>
      <c r="BF310" s="185">
        <f>IF(N310="snížená",J310,0)</f>
        <v>0</v>
      </c>
      <c r="BG310" s="185">
        <f>IF(N310="zákl. přenesená",J310,0)</f>
        <v>0</v>
      </c>
      <c r="BH310" s="185">
        <f>IF(N310="sníž. přenesená",J310,0)</f>
        <v>0</v>
      </c>
      <c r="BI310" s="185">
        <f>IF(N310="nulová",J310,0)</f>
        <v>0</v>
      </c>
      <c r="BJ310" s="17" t="s">
        <v>79</v>
      </c>
      <c r="BK310" s="185">
        <f>ROUND(I310*H310,2)</f>
        <v>0</v>
      </c>
      <c r="BL310" s="17" t="s">
        <v>127</v>
      </c>
      <c r="BM310" s="184" t="s">
        <v>482</v>
      </c>
    </row>
    <row r="311" spans="1:65" s="2" customFormat="1" ht="11.25">
      <c r="A311" s="34"/>
      <c r="B311" s="35"/>
      <c r="C311" s="36"/>
      <c r="D311" s="186" t="s">
        <v>129</v>
      </c>
      <c r="E311" s="36"/>
      <c r="F311" s="187" t="s">
        <v>483</v>
      </c>
      <c r="G311" s="36"/>
      <c r="H311" s="36"/>
      <c r="I311" s="188"/>
      <c r="J311" s="36"/>
      <c r="K311" s="36"/>
      <c r="L311" s="39"/>
      <c r="M311" s="189"/>
      <c r="N311" s="190"/>
      <c r="O311" s="64"/>
      <c r="P311" s="64"/>
      <c r="Q311" s="64"/>
      <c r="R311" s="64"/>
      <c r="S311" s="64"/>
      <c r="T311" s="65"/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T311" s="17" t="s">
        <v>129</v>
      </c>
      <c r="AU311" s="17" t="s">
        <v>82</v>
      </c>
    </row>
    <row r="312" spans="1:65" s="2" customFormat="1" ht="11.25">
      <c r="A312" s="34"/>
      <c r="B312" s="35"/>
      <c r="C312" s="36"/>
      <c r="D312" s="191" t="s">
        <v>131</v>
      </c>
      <c r="E312" s="36"/>
      <c r="F312" s="192" t="s">
        <v>484</v>
      </c>
      <c r="G312" s="36"/>
      <c r="H312" s="36"/>
      <c r="I312" s="188"/>
      <c r="J312" s="36"/>
      <c r="K312" s="36"/>
      <c r="L312" s="39"/>
      <c r="M312" s="189"/>
      <c r="N312" s="190"/>
      <c r="O312" s="64"/>
      <c r="P312" s="64"/>
      <c r="Q312" s="64"/>
      <c r="R312" s="64"/>
      <c r="S312" s="64"/>
      <c r="T312" s="65"/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T312" s="17" t="s">
        <v>131</v>
      </c>
      <c r="AU312" s="17" t="s">
        <v>82</v>
      </c>
    </row>
    <row r="313" spans="1:65" s="13" customFormat="1" ht="11.25">
      <c r="B313" s="193"/>
      <c r="C313" s="194"/>
      <c r="D313" s="186" t="s">
        <v>133</v>
      </c>
      <c r="E313" s="195" t="s">
        <v>19</v>
      </c>
      <c r="F313" s="196" t="s">
        <v>485</v>
      </c>
      <c r="G313" s="194"/>
      <c r="H313" s="197">
        <v>4</v>
      </c>
      <c r="I313" s="198"/>
      <c r="J313" s="194"/>
      <c r="K313" s="194"/>
      <c r="L313" s="199"/>
      <c r="M313" s="200"/>
      <c r="N313" s="201"/>
      <c r="O313" s="201"/>
      <c r="P313" s="201"/>
      <c r="Q313" s="201"/>
      <c r="R313" s="201"/>
      <c r="S313" s="201"/>
      <c r="T313" s="202"/>
      <c r="AT313" s="203" t="s">
        <v>133</v>
      </c>
      <c r="AU313" s="203" t="s">
        <v>82</v>
      </c>
      <c r="AV313" s="13" t="s">
        <v>82</v>
      </c>
      <c r="AW313" s="13" t="s">
        <v>33</v>
      </c>
      <c r="AX313" s="13" t="s">
        <v>79</v>
      </c>
      <c r="AY313" s="203" t="s">
        <v>120</v>
      </c>
    </row>
    <row r="314" spans="1:65" s="12" customFormat="1" ht="22.9" customHeight="1">
      <c r="B314" s="157"/>
      <c r="C314" s="158"/>
      <c r="D314" s="159" t="s">
        <v>70</v>
      </c>
      <c r="E314" s="171" t="s">
        <v>179</v>
      </c>
      <c r="F314" s="171" t="s">
        <v>486</v>
      </c>
      <c r="G314" s="158"/>
      <c r="H314" s="158"/>
      <c r="I314" s="161"/>
      <c r="J314" s="172">
        <f>BK314</f>
        <v>0</v>
      </c>
      <c r="K314" s="158"/>
      <c r="L314" s="163"/>
      <c r="M314" s="164"/>
      <c r="N314" s="165"/>
      <c r="O314" s="165"/>
      <c r="P314" s="166">
        <f>SUM(P315:P336)</f>
        <v>0</v>
      </c>
      <c r="Q314" s="165"/>
      <c r="R314" s="166">
        <f>SUM(R315:R336)</f>
        <v>1.9560599999999999</v>
      </c>
      <c r="S314" s="165"/>
      <c r="T314" s="167">
        <f>SUM(T315:T336)</f>
        <v>1.276</v>
      </c>
      <c r="AR314" s="168" t="s">
        <v>79</v>
      </c>
      <c r="AT314" s="169" t="s">
        <v>70</v>
      </c>
      <c r="AU314" s="169" t="s">
        <v>79</v>
      </c>
      <c r="AY314" s="168" t="s">
        <v>120</v>
      </c>
      <c r="BK314" s="170">
        <f>SUM(BK315:BK336)</f>
        <v>0</v>
      </c>
    </row>
    <row r="315" spans="1:65" s="2" customFormat="1" ht="16.5" customHeight="1">
      <c r="A315" s="34"/>
      <c r="B315" s="35"/>
      <c r="C315" s="173" t="s">
        <v>487</v>
      </c>
      <c r="D315" s="173" t="s">
        <v>122</v>
      </c>
      <c r="E315" s="174" t="s">
        <v>488</v>
      </c>
      <c r="F315" s="175" t="s">
        <v>489</v>
      </c>
      <c r="G315" s="176" t="s">
        <v>149</v>
      </c>
      <c r="H315" s="177">
        <v>0.3</v>
      </c>
      <c r="I315" s="178"/>
      <c r="J315" s="179">
        <f>ROUND(I315*H315,2)</f>
        <v>0</v>
      </c>
      <c r="K315" s="175" t="s">
        <v>126</v>
      </c>
      <c r="L315" s="39"/>
      <c r="M315" s="180" t="s">
        <v>19</v>
      </c>
      <c r="N315" s="181" t="s">
        <v>42</v>
      </c>
      <c r="O315" s="64"/>
      <c r="P315" s="182">
        <f>O315*H315</f>
        <v>0</v>
      </c>
      <c r="Q315" s="182">
        <v>0</v>
      </c>
      <c r="R315" s="182">
        <f>Q315*H315</f>
        <v>0</v>
      </c>
      <c r="S315" s="182">
        <v>1.92</v>
      </c>
      <c r="T315" s="183">
        <f>S315*H315</f>
        <v>0.57599999999999996</v>
      </c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R315" s="184" t="s">
        <v>127</v>
      </c>
      <c r="AT315" s="184" t="s">
        <v>122</v>
      </c>
      <c r="AU315" s="184" t="s">
        <v>82</v>
      </c>
      <c r="AY315" s="17" t="s">
        <v>120</v>
      </c>
      <c r="BE315" s="185">
        <f>IF(N315="základní",J315,0)</f>
        <v>0</v>
      </c>
      <c r="BF315" s="185">
        <f>IF(N315="snížená",J315,0)</f>
        <v>0</v>
      </c>
      <c r="BG315" s="185">
        <f>IF(N315="zákl. přenesená",J315,0)</f>
        <v>0</v>
      </c>
      <c r="BH315" s="185">
        <f>IF(N315="sníž. přenesená",J315,0)</f>
        <v>0</v>
      </c>
      <c r="BI315" s="185">
        <f>IF(N315="nulová",J315,0)</f>
        <v>0</v>
      </c>
      <c r="BJ315" s="17" t="s">
        <v>79</v>
      </c>
      <c r="BK315" s="185">
        <f>ROUND(I315*H315,2)</f>
        <v>0</v>
      </c>
      <c r="BL315" s="17" t="s">
        <v>127</v>
      </c>
      <c r="BM315" s="184" t="s">
        <v>490</v>
      </c>
    </row>
    <row r="316" spans="1:65" s="2" customFormat="1" ht="11.25">
      <c r="A316" s="34"/>
      <c r="B316" s="35"/>
      <c r="C316" s="36"/>
      <c r="D316" s="186" t="s">
        <v>129</v>
      </c>
      <c r="E316" s="36"/>
      <c r="F316" s="187" t="s">
        <v>491</v>
      </c>
      <c r="G316" s="36"/>
      <c r="H316" s="36"/>
      <c r="I316" s="188"/>
      <c r="J316" s="36"/>
      <c r="K316" s="36"/>
      <c r="L316" s="39"/>
      <c r="M316" s="189"/>
      <c r="N316" s="190"/>
      <c r="O316" s="64"/>
      <c r="P316" s="64"/>
      <c r="Q316" s="64"/>
      <c r="R316" s="64"/>
      <c r="S316" s="64"/>
      <c r="T316" s="65"/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T316" s="17" t="s">
        <v>129</v>
      </c>
      <c r="AU316" s="17" t="s">
        <v>82</v>
      </c>
    </row>
    <row r="317" spans="1:65" s="2" customFormat="1" ht="11.25">
      <c r="A317" s="34"/>
      <c r="B317" s="35"/>
      <c r="C317" s="36"/>
      <c r="D317" s="191" t="s">
        <v>131</v>
      </c>
      <c r="E317" s="36"/>
      <c r="F317" s="192" t="s">
        <v>492</v>
      </c>
      <c r="G317" s="36"/>
      <c r="H317" s="36"/>
      <c r="I317" s="188"/>
      <c r="J317" s="36"/>
      <c r="K317" s="36"/>
      <c r="L317" s="39"/>
      <c r="M317" s="189"/>
      <c r="N317" s="190"/>
      <c r="O317" s="64"/>
      <c r="P317" s="64"/>
      <c r="Q317" s="64"/>
      <c r="R317" s="64"/>
      <c r="S317" s="64"/>
      <c r="T317" s="65"/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T317" s="17" t="s">
        <v>131</v>
      </c>
      <c r="AU317" s="17" t="s">
        <v>82</v>
      </c>
    </row>
    <row r="318" spans="1:65" s="13" customFormat="1" ht="11.25">
      <c r="B318" s="193"/>
      <c r="C318" s="194"/>
      <c r="D318" s="186" t="s">
        <v>133</v>
      </c>
      <c r="E318" s="195" t="s">
        <v>19</v>
      </c>
      <c r="F318" s="196" t="s">
        <v>493</v>
      </c>
      <c r="G318" s="194"/>
      <c r="H318" s="197">
        <v>0.3</v>
      </c>
      <c r="I318" s="198"/>
      <c r="J318" s="194"/>
      <c r="K318" s="194"/>
      <c r="L318" s="199"/>
      <c r="M318" s="200"/>
      <c r="N318" s="201"/>
      <c r="O318" s="201"/>
      <c r="P318" s="201"/>
      <c r="Q318" s="201"/>
      <c r="R318" s="201"/>
      <c r="S318" s="201"/>
      <c r="T318" s="202"/>
      <c r="AT318" s="203" t="s">
        <v>133</v>
      </c>
      <c r="AU318" s="203" t="s">
        <v>82</v>
      </c>
      <c r="AV318" s="13" t="s">
        <v>82</v>
      </c>
      <c r="AW318" s="13" t="s">
        <v>33</v>
      </c>
      <c r="AX318" s="13" t="s">
        <v>79</v>
      </c>
      <c r="AY318" s="203" t="s">
        <v>120</v>
      </c>
    </row>
    <row r="319" spans="1:65" s="2" customFormat="1" ht="16.5" customHeight="1">
      <c r="A319" s="34"/>
      <c r="B319" s="35"/>
      <c r="C319" s="173" t="s">
        <v>494</v>
      </c>
      <c r="D319" s="173" t="s">
        <v>122</v>
      </c>
      <c r="E319" s="174" t="s">
        <v>495</v>
      </c>
      <c r="F319" s="175" t="s">
        <v>496</v>
      </c>
      <c r="G319" s="176" t="s">
        <v>497</v>
      </c>
      <c r="H319" s="177">
        <v>1</v>
      </c>
      <c r="I319" s="178"/>
      <c r="J319" s="179">
        <f>ROUND(I319*H319,2)</f>
        <v>0</v>
      </c>
      <c r="K319" s="175" t="s">
        <v>126</v>
      </c>
      <c r="L319" s="39"/>
      <c r="M319" s="180" t="s">
        <v>19</v>
      </c>
      <c r="N319" s="181" t="s">
        <v>42</v>
      </c>
      <c r="O319" s="64"/>
      <c r="P319" s="182">
        <f>O319*H319</f>
        <v>0</v>
      </c>
      <c r="Q319" s="182">
        <v>0.1326</v>
      </c>
      <c r="R319" s="182">
        <f>Q319*H319</f>
        <v>0.1326</v>
      </c>
      <c r="S319" s="182">
        <v>0</v>
      </c>
      <c r="T319" s="183">
        <f>S319*H319</f>
        <v>0</v>
      </c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R319" s="184" t="s">
        <v>127</v>
      </c>
      <c r="AT319" s="184" t="s">
        <v>122</v>
      </c>
      <c r="AU319" s="184" t="s">
        <v>82</v>
      </c>
      <c r="AY319" s="17" t="s">
        <v>120</v>
      </c>
      <c r="BE319" s="185">
        <f>IF(N319="základní",J319,0)</f>
        <v>0</v>
      </c>
      <c r="BF319" s="185">
        <f>IF(N319="snížená",J319,0)</f>
        <v>0</v>
      </c>
      <c r="BG319" s="185">
        <f>IF(N319="zákl. přenesená",J319,0)</f>
        <v>0</v>
      </c>
      <c r="BH319" s="185">
        <f>IF(N319="sníž. přenesená",J319,0)</f>
        <v>0</v>
      </c>
      <c r="BI319" s="185">
        <f>IF(N319="nulová",J319,0)</f>
        <v>0</v>
      </c>
      <c r="BJ319" s="17" t="s">
        <v>79</v>
      </c>
      <c r="BK319" s="185">
        <f>ROUND(I319*H319,2)</f>
        <v>0</v>
      </c>
      <c r="BL319" s="17" t="s">
        <v>127</v>
      </c>
      <c r="BM319" s="184" t="s">
        <v>498</v>
      </c>
    </row>
    <row r="320" spans="1:65" s="2" customFormat="1" ht="11.25">
      <c r="A320" s="34"/>
      <c r="B320" s="35"/>
      <c r="C320" s="36"/>
      <c r="D320" s="186" t="s">
        <v>129</v>
      </c>
      <c r="E320" s="36"/>
      <c r="F320" s="187" t="s">
        <v>499</v>
      </c>
      <c r="G320" s="36"/>
      <c r="H320" s="36"/>
      <c r="I320" s="188"/>
      <c r="J320" s="36"/>
      <c r="K320" s="36"/>
      <c r="L320" s="39"/>
      <c r="M320" s="189"/>
      <c r="N320" s="190"/>
      <c r="O320" s="64"/>
      <c r="P320" s="64"/>
      <c r="Q320" s="64"/>
      <c r="R320" s="64"/>
      <c r="S320" s="64"/>
      <c r="T320" s="65"/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T320" s="17" t="s">
        <v>129</v>
      </c>
      <c r="AU320" s="17" t="s">
        <v>82</v>
      </c>
    </row>
    <row r="321" spans="1:65" s="2" customFormat="1" ht="11.25">
      <c r="A321" s="34"/>
      <c r="B321" s="35"/>
      <c r="C321" s="36"/>
      <c r="D321" s="191" t="s">
        <v>131</v>
      </c>
      <c r="E321" s="36"/>
      <c r="F321" s="192" t="s">
        <v>500</v>
      </c>
      <c r="G321" s="36"/>
      <c r="H321" s="36"/>
      <c r="I321" s="188"/>
      <c r="J321" s="36"/>
      <c r="K321" s="36"/>
      <c r="L321" s="39"/>
      <c r="M321" s="189"/>
      <c r="N321" s="190"/>
      <c r="O321" s="64"/>
      <c r="P321" s="64"/>
      <c r="Q321" s="64"/>
      <c r="R321" s="64"/>
      <c r="S321" s="64"/>
      <c r="T321" s="65"/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T321" s="17" t="s">
        <v>131</v>
      </c>
      <c r="AU321" s="17" t="s">
        <v>82</v>
      </c>
    </row>
    <row r="322" spans="1:65" s="13" customFormat="1" ht="11.25">
      <c r="B322" s="193"/>
      <c r="C322" s="194"/>
      <c r="D322" s="186" t="s">
        <v>133</v>
      </c>
      <c r="E322" s="195" t="s">
        <v>19</v>
      </c>
      <c r="F322" s="196" t="s">
        <v>501</v>
      </c>
      <c r="G322" s="194"/>
      <c r="H322" s="197">
        <v>1</v>
      </c>
      <c r="I322" s="198"/>
      <c r="J322" s="194"/>
      <c r="K322" s="194"/>
      <c r="L322" s="199"/>
      <c r="M322" s="200"/>
      <c r="N322" s="201"/>
      <c r="O322" s="201"/>
      <c r="P322" s="201"/>
      <c r="Q322" s="201"/>
      <c r="R322" s="201"/>
      <c r="S322" s="201"/>
      <c r="T322" s="202"/>
      <c r="AT322" s="203" t="s">
        <v>133</v>
      </c>
      <c r="AU322" s="203" t="s">
        <v>82</v>
      </c>
      <c r="AV322" s="13" t="s">
        <v>82</v>
      </c>
      <c r="AW322" s="13" t="s">
        <v>33</v>
      </c>
      <c r="AX322" s="13" t="s">
        <v>79</v>
      </c>
      <c r="AY322" s="203" t="s">
        <v>120</v>
      </c>
    </row>
    <row r="323" spans="1:65" s="2" customFormat="1" ht="16.5" customHeight="1">
      <c r="A323" s="34"/>
      <c r="B323" s="35"/>
      <c r="C323" s="204" t="s">
        <v>502</v>
      </c>
      <c r="D323" s="204" t="s">
        <v>225</v>
      </c>
      <c r="E323" s="205" t="s">
        <v>503</v>
      </c>
      <c r="F323" s="206" t="s">
        <v>504</v>
      </c>
      <c r="G323" s="207" t="s">
        <v>505</v>
      </c>
      <c r="H323" s="208">
        <v>1</v>
      </c>
      <c r="I323" s="209"/>
      <c r="J323" s="210">
        <f>ROUND(I323*H323,2)</f>
        <v>0</v>
      </c>
      <c r="K323" s="206" t="s">
        <v>19</v>
      </c>
      <c r="L323" s="211"/>
      <c r="M323" s="212" t="s">
        <v>19</v>
      </c>
      <c r="N323" s="213" t="s">
        <v>42</v>
      </c>
      <c r="O323" s="64"/>
      <c r="P323" s="182">
        <f>O323*H323</f>
        <v>0</v>
      </c>
      <c r="Q323" s="182">
        <v>0.12</v>
      </c>
      <c r="R323" s="182">
        <f>Q323*H323</f>
        <v>0.12</v>
      </c>
      <c r="S323" s="182">
        <v>0</v>
      </c>
      <c r="T323" s="183">
        <f>S323*H323</f>
        <v>0</v>
      </c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R323" s="184" t="s">
        <v>179</v>
      </c>
      <c r="AT323" s="184" t="s">
        <v>225</v>
      </c>
      <c r="AU323" s="184" t="s">
        <v>82</v>
      </c>
      <c r="AY323" s="17" t="s">
        <v>120</v>
      </c>
      <c r="BE323" s="185">
        <f>IF(N323="základní",J323,0)</f>
        <v>0</v>
      </c>
      <c r="BF323" s="185">
        <f>IF(N323="snížená",J323,0)</f>
        <v>0</v>
      </c>
      <c r="BG323" s="185">
        <f>IF(N323="zákl. přenesená",J323,0)</f>
        <v>0</v>
      </c>
      <c r="BH323" s="185">
        <f>IF(N323="sníž. přenesená",J323,0)</f>
        <v>0</v>
      </c>
      <c r="BI323" s="185">
        <f>IF(N323="nulová",J323,0)</f>
        <v>0</v>
      </c>
      <c r="BJ323" s="17" t="s">
        <v>79</v>
      </c>
      <c r="BK323" s="185">
        <f>ROUND(I323*H323,2)</f>
        <v>0</v>
      </c>
      <c r="BL323" s="17" t="s">
        <v>127</v>
      </c>
      <c r="BM323" s="184" t="s">
        <v>506</v>
      </c>
    </row>
    <row r="324" spans="1:65" s="2" customFormat="1" ht="11.25">
      <c r="A324" s="34"/>
      <c r="B324" s="35"/>
      <c r="C324" s="36"/>
      <c r="D324" s="186" t="s">
        <v>129</v>
      </c>
      <c r="E324" s="36"/>
      <c r="F324" s="187" t="s">
        <v>504</v>
      </c>
      <c r="G324" s="36"/>
      <c r="H324" s="36"/>
      <c r="I324" s="188"/>
      <c r="J324" s="36"/>
      <c r="K324" s="36"/>
      <c r="L324" s="39"/>
      <c r="M324" s="189"/>
      <c r="N324" s="190"/>
      <c r="O324" s="64"/>
      <c r="P324" s="64"/>
      <c r="Q324" s="64"/>
      <c r="R324" s="64"/>
      <c r="S324" s="64"/>
      <c r="T324" s="65"/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T324" s="17" t="s">
        <v>129</v>
      </c>
      <c r="AU324" s="17" t="s">
        <v>82</v>
      </c>
    </row>
    <row r="325" spans="1:65" s="2" customFormat="1" ht="16.5" customHeight="1">
      <c r="A325" s="34"/>
      <c r="B325" s="35"/>
      <c r="C325" s="173" t="s">
        <v>507</v>
      </c>
      <c r="D325" s="173" t="s">
        <v>122</v>
      </c>
      <c r="E325" s="174" t="s">
        <v>508</v>
      </c>
      <c r="F325" s="175" t="s">
        <v>509</v>
      </c>
      <c r="G325" s="176" t="s">
        <v>497</v>
      </c>
      <c r="H325" s="177">
        <v>4</v>
      </c>
      <c r="I325" s="178"/>
      <c r="J325" s="179">
        <f>ROUND(I325*H325,2)</f>
        <v>0</v>
      </c>
      <c r="K325" s="175" t="s">
        <v>126</v>
      </c>
      <c r="L325" s="39"/>
      <c r="M325" s="180" t="s">
        <v>19</v>
      </c>
      <c r="N325" s="181" t="s">
        <v>42</v>
      </c>
      <c r="O325" s="64"/>
      <c r="P325" s="182">
        <f>O325*H325</f>
        <v>0</v>
      </c>
      <c r="Q325" s="182">
        <v>0.10037</v>
      </c>
      <c r="R325" s="182">
        <f>Q325*H325</f>
        <v>0.40148</v>
      </c>
      <c r="S325" s="182">
        <v>0.1</v>
      </c>
      <c r="T325" s="183">
        <f>S325*H325</f>
        <v>0.4</v>
      </c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R325" s="184" t="s">
        <v>127</v>
      </c>
      <c r="AT325" s="184" t="s">
        <v>122</v>
      </c>
      <c r="AU325" s="184" t="s">
        <v>82</v>
      </c>
      <c r="AY325" s="17" t="s">
        <v>120</v>
      </c>
      <c r="BE325" s="185">
        <f>IF(N325="základní",J325,0)</f>
        <v>0</v>
      </c>
      <c r="BF325" s="185">
        <f>IF(N325="snížená",J325,0)</f>
        <v>0</v>
      </c>
      <c r="BG325" s="185">
        <f>IF(N325="zákl. přenesená",J325,0)</f>
        <v>0</v>
      </c>
      <c r="BH325" s="185">
        <f>IF(N325="sníž. přenesená",J325,0)</f>
        <v>0</v>
      </c>
      <c r="BI325" s="185">
        <f>IF(N325="nulová",J325,0)</f>
        <v>0</v>
      </c>
      <c r="BJ325" s="17" t="s">
        <v>79</v>
      </c>
      <c r="BK325" s="185">
        <f>ROUND(I325*H325,2)</f>
        <v>0</v>
      </c>
      <c r="BL325" s="17" t="s">
        <v>127</v>
      </c>
      <c r="BM325" s="184" t="s">
        <v>510</v>
      </c>
    </row>
    <row r="326" spans="1:65" s="2" customFormat="1" ht="11.25">
      <c r="A326" s="34"/>
      <c r="B326" s="35"/>
      <c r="C326" s="36"/>
      <c r="D326" s="186" t="s">
        <v>129</v>
      </c>
      <c r="E326" s="36"/>
      <c r="F326" s="187" t="s">
        <v>509</v>
      </c>
      <c r="G326" s="36"/>
      <c r="H326" s="36"/>
      <c r="I326" s="188"/>
      <c r="J326" s="36"/>
      <c r="K326" s="36"/>
      <c r="L326" s="39"/>
      <c r="M326" s="189"/>
      <c r="N326" s="190"/>
      <c r="O326" s="64"/>
      <c r="P326" s="64"/>
      <c r="Q326" s="64"/>
      <c r="R326" s="64"/>
      <c r="S326" s="64"/>
      <c r="T326" s="65"/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T326" s="17" t="s">
        <v>129</v>
      </c>
      <c r="AU326" s="17" t="s">
        <v>82</v>
      </c>
    </row>
    <row r="327" spans="1:65" s="2" customFormat="1" ht="11.25">
      <c r="A327" s="34"/>
      <c r="B327" s="35"/>
      <c r="C327" s="36"/>
      <c r="D327" s="191" t="s">
        <v>131</v>
      </c>
      <c r="E327" s="36"/>
      <c r="F327" s="192" t="s">
        <v>511</v>
      </c>
      <c r="G327" s="36"/>
      <c r="H327" s="36"/>
      <c r="I327" s="188"/>
      <c r="J327" s="36"/>
      <c r="K327" s="36"/>
      <c r="L327" s="39"/>
      <c r="M327" s="189"/>
      <c r="N327" s="190"/>
      <c r="O327" s="64"/>
      <c r="P327" s="64"/>
      <c r="Q327" s="64"/>
      <c r="R327" s="64"/>
      <c r="S327" s="64"/>
      <c r="T327" s="65"/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T327" s="17" t="s">
        <v>131</v>
      </c>
      <c r="AU327" s="17" t="s">
        <v>82</v>
      </c>
    </row>
    <row r="328" spans="1:65" s="13" customFormat="1" ht="11.25">
      <c r="B328" s="193"/>
      <c r="C328" s="194"/>
      <c r="D328" s="186" t="s">
        <v>133</v>
      </c>
      <c r="E328" s="195" t="s">
        <v>19</v>
      </c>
      <c r="F328" s="196" t="s">
        <v>512</v>
      </c>
      <c r="G328" s="194"/>
      <c r="H328" s="197">
        <v>4</v>
      </c>
      <c r="I328" s="198"/>
      <c r="J328" s="194"/>
      <c r="K328" s="194"/>
      <c r="L328" s="199"/>
      <c r="M328" s="200"/>
      <c r="N328" s="201"/>
      <c r="O328" s="201"/>
      <c r="P328" s="201"/>
      <c r="Q328" s="201"/>
      <c r="R328" s="201"/>
      <c r="S328" s="201"/>
      <c r="T328" s="202"/>
      <c r="AT328" s="203" t="s">
        <v>133</v>
      </c>
      <c r="AU328" s="203" t="s">
        <v>82</v>
      </c>
      <c r="AV328" s="13" t="s">
        <v>82</v>
      </c>
      <c r="AW328" s="13" t="s">
        <v>33</v>
      </c>
      <c r="AX328" s="13" t="s">
        <v>79</v>
      </c>
      <c r="AY328" s="203" t="s">
        <v>120</v>
      </c>
    </row>
    <row r="329" spans="1:65" s="2" customFormat="1" ht="16.5" customHeight="1">
      <c r="A329" s="34"/>
      <c r="B329" s="35"/>
      <c r="C329" s="173" t="s">
        <v>513</v>
      </c>
      <c r="D329" s="173" t="s">
        <v>122</v>
      </c>
      <c r="E329" s="174" t="s">
        <v>514</v>
      </c>
      <c r="F329" s="175" t="s">
        <v>515</v>
      </c>
      <c r="G329" s="176" t="s">
        <v>497</v>
      </c>
      <c r="H329" s="177">
        <v>2</v>
      </c>
      <c r="I329" s="178"/>
      <c r="J329" s="179">
        <f>ROUND(I329*H329,2)</f>
        <v>0</v>
      </c>
      <c r="K329" s="175" t="s">
        <v>126</v>
      </c>
      <c r="L329" s="39"/>
      <c r="M329" s="180" t="s">
        <v>19</v>
      </c>
      <c r="N329" s="181" t="s">
        <v>42</v>
      </c>
      <c r="O329" s="64"/>
      <c r="P329" s="182">
        <f>O329*H329</f>
        <v>0</v>
      </c>
      <c r="Q329" s="182">
        <v>0.15056</v>
      </c>
      <c r="R329" s="182">
        <f>Q329*H329</f>
        <v>0.30112</v>
      </c>
      <c r="S329" s="182">
        <v>0.15</v>
      </c>
      <c r="T329" s="183">
        <f>S329*H329</f>
        <v>0.3</v>
      </c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R329" s="184" t="s">
        <v>127</v>
      </c>
      <c r="AT329" s="184" t="s">
        <v>122</v>
      </c>
      <c r="AU329" s="184" t="s">
        <v>82</v>
      </c>
      <c r="AY329" s="17" t="s">
        <v>120</v>
      </c>
      <c r="BE329" s="185">
        <f>IF(N329="základní",J329,0)</f>
        <v>0</v>
      </c>
      <c r="BF329" s="185">
        <f>IF(N329="snížená",J329,0)</f>
        <v>0</v>
      </c>
      <c r="BG329" s="185">
        <f>IF(N329="zákl. přenesená",J329,0)</f>
        <v>0</v>
      </c>
      <c r="BH329" s="185">
        <f>IF(N329="sníž. přenesená",J329,0)</f>
        <v>0</v>
      </c>
      <c r="BI329" s="185">
        <f>IF(N329="nulová",J329,0)</f>
        <v>0</v>
      </c>
      <c r="BJ329" s="17" t="s">
        <v>79</v>
      </c>
      <c r="BK329" s="185">
        <f>ROUND(I329*H329,2)</f>
        <v>0</v>
      </c>
      <c r="BL329" s="17" t="s">
        <v>127</v>
      </c>
      <c r="BM329" s="184" t="s">
        <v>516</v>
      </c>
    </row>
    <row r="330" spans="1:65" s="2" customFormat="1" ht="11.25">
      <c r="A330" s="34"/>
      <c r="B330" s="35"/>
      <c r="C330" s="36"/>
      <c r="D330" s="186" t="s">
        <v>129</v>
      </c>
      <c r="E330" s="36"/>
      <c r="F330" s="187" t="s">
        <v>515</v>
      </c>
      <c r="G330" s="36"/>
      <c r="H330" s="36"/>
      <c r="I330" s="188"/>
      <c r="J330" s="36"/>
      <c r="K330" s="36"/>
      <c r="L330" s="39"/>
      <c r="M330" s="189"/>
      <c r="N330" s="190"/>
      <c r="O330" s="64"/>
      <c r="P330" s="64"/>
      <c r="Q330" s="64"/>
      <c r="R330" s="64"/>
      <c r="S330" s="64"/>
      <c r="T330" s="65"/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T330" s="17" t="s">
        <v>129</v>
      </c>
      <c r="AU330" s="17" t="s">
        <v>82</v>
      </c>
    </row>
    <row r="331" spans="1:65" s="2" customFormat="1" ht="11.25">
      <c r="A331" s="34"/>
      <c r="B331" s="35"/>
      <c r="C331" s="36"/>
      <c r="D331" s="191" t="s">
        <v>131</v>
      </c>
      <c r="E331" s="36"/>
      <c r="F331" s="192" t="s">
        <v>517</v>
      </c>
      <c r="G331" s="36"/>
      <c r="H331" s="36"/>
      <c r="I331" s="188"/>
      <c r="J331" s="36"/>
      <c r="K331" s="36"/>
      <c r="L331" s="39"/>
      <c r="M331" s="189"/>
      <c r="N331" s="190"/>
      <c r="O331" s="64"/>
      <c r="P331" s="64"/>
      <c r="Q331" s="64"/>
      <c r="R331" s="64"/>
      <c r="S331" s="64"/>
      <c r="T331" s="65"/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T331" s="17" t="s">
        <v>131</v>
      </c>
      <c r="AU331" s="17" t="s">
        <v>82</v>
      </c>
    </row>
    <row r="332" spans="1:65" s="13" customFormat="1" ht="11.25">
      <c r="B332" s="193"/>
      <c r="C332" s="194"/>
      <c r="D332" s="186" t="s">
        <v>133</v>
      </c>
      <c r="E332" s="195" t="s">
        <v>19</v>
      </c>
      <c r="F332" s="196" t="s">
        <v>518</v>
      </c>
      <c r="G332" s="194"/>
      <c r="H332" s="197">
        <v>2</v>
      </c>
      <c r="I332" s="198"/>
      <c r="J332" s="194"/>
      <c r="K332" s="194"/>
      <c r="L332" s="199"/>
      <c r="M332" s="200"/>
      <c r="N332" s="201"/>
      <c r="O332" s="201"/>
      <c r="P332" s="201"/>
      <c r="Q332" s="201"/>
      <c r="R332" s="201"/>
      <c r="S332" s="201"/>
      <c r="T332" s="202"/>
      <c r="AT332" s="203" t="s">
        <v>133</v>
      </c>
      <c r="AU332" s="203" t="s">
        <v>82</v>
      </c>
      <c r="AV332" s="13" t="s">
        <v>82</v>
      </c>
      <c r="AW332" s="13" t="s">
        <v>33</v>
      </c>
      <c r="AX332" s="13" t="s">
        <v>79</v>
      </c>
      <c r="AY332" s="203" t="s">
        <v>120</v>
      </c>
    </row>
    <row r="333" spans="1:65" s="2" customFormat="1" ht="16.5" customHeight="1">
      <c r="A333" s="34"/>
      <c r="B333" s="35"/>
      <c r="C333" s="173" t="s">
        <v>519</v>
      </c>
      <c r="D333" s="173" t="s">
        <v>122</v>
      </c>
      <c r="E333" s="174" t="s">
        <v>520</v>
      </c>
      <c r="F333" s="175" t="s">
        <v>521</v>
      </c>
      <c r="G333" s="176" t="s">
        <v>316</v>
      </c>
      <c r="H333" s="177">
        <v>7</v>
      </c>
      <c r="I333" s="178"/>
      <c r="J333" s="179">
        <f>ROUND(I333*H333,2)</f>
        <v>0</v>
      </c>
      <c r="K333" s="175" t="s">
        <v>126</v>
      </c>
      <c r="L333" s="39"/>
      <c r="M333" s="180" t="s">
        <v>19</v>
      </c>
      <c r="N333" s="181" t="s">
        <v>42</v>
      </c>
      <c r="O333" s="64"/>
      <c r="P333" s="182">
        <f>O333*H333</f>
        <v>0</v>
      </c>
      <c r="Q333" s="182">
        <v>0.14298</v>
      </c>
      <c r="R333" s="182">
        <f>Q333*H333</f>
        <v>1.0008599999999999</v>
      </c>
      <c r="S333" s="182">
        <v>0</v>
      </c>
      <c r="T333" s="183">
        <f>S333*H333</f>
        <v>0</v>
      </c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R333" s="184" t="s">
        <v>127</v>
      </c>
      <c r="AT333" s="184" t="s">
        <v>122</v>
      </c>
      <c r="AU333" s="184" t="s">
        <v>82</v>
      </c>
      <c r="AY333" s="17" t="s">
        <v>120</v>
      </c>
      <c r="BE333" s="185">
        <f>IF(N333="základní",J333,0)</f>
        <v>0</v>
      </c>
      <c r="BF333" s="185">
        <f>IF(N333="snížená",J333,0)</f>
        <v>0</v>
      </c>
      <c r="BG333" s="185">
        <f>IF(N333="zákl. přenesená",J333,0)</f>
        <v>0</v>
      </c>
      <c r="BH333" s="185">
        <f>IF(N333="sníž. přenesená",J333,0)</f>
        <v>0</v>
      </c>
      <c r="BI333" s="185">
        <f>IF(N333="nulová",J333,0)</f>
        <v>0</v>
      </c>
      <c r="BJ333" s="17" t="s">
        <v>79</v>
      </c>
      <c r="BK333" s="185">
        <f>ROUND(I333*H333,2)</f>
        <v>0</v>
      </c>
      <c r="BL333" s="17" t="s">
        <v>127</v>
      </c>
      <c r="BM333" s="184" t="s">
        <v>522</v>
      </c>
    </row>
    <row r="334" spans="1:65" s="2" customFormat="1" ht="11.25">
      <c r="A334" s="34"/>
      <c r="B334" s="35"/>
      <c r="C334" s="36"/>
      <c r="D334" s="186" t="s">
        <v>129</v>
      </c>
      <c r="E334" s="36"/>
      <c r="F334" s="187" t="s">
        <v>523</v>
      </c>
      <c r="G334" s="36"/>
      <c r="H334" s="36"/>
      <c r="I334" s="188"/>
      <c r="J334" s="36"/>
      <c r="K334" s="36"/>
      <c r="L334" s="39"/>
      <c r="M334" s="189"/>
      <c r="N334" s="190"/>
      <c r="O334" s="64"/>
      <c r="P334" s="64"/>
      <c r="Q334" s="64"/>
      <c r="R334" s="64"/>
      <c r="S334" s="64"/>
      <c r="T334" s="65"/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T334" s="17" t="s">
        <v>129</v>
      </c>
      <c r="AU334" s="17" t="s">
        <v>82</v>
      </c>
    </row>
    <row r="335" spans="1:65" s="2" customFormat="1" ht="11.25">
      <c r="A335" s="34"/>
      <c r="B335" s="35"/>
      <c r="C335" s="36"/>
      <c r="D335" s="191" t="s">
        <v>131</v>
      </c>
      <c r="E335" s="36"/>
      <c r="F335" s="192" t="s">
        <v>524</v>
      </c>
      <c r="G335" s="36"/>
      <c r="H335" s="36"/>
      <c r="I335" s="188"/>
      <c r="J335" s="36"/>
      <c r="K335" s="36"/>
      <c r="L335" s="39"/>
      <c r="M335" s="189"/>
      <c r="N335" s="190"/>
      <c r="O335" s="64"/>
      <c r="P335" s="64"/>
      <c r="Q335" s="64"/>
      <c r="R335" s="64"/>
      <c r="S335" s="64"/>
      <c r="T335" s="65"/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T335" s="17" t="s">
        <v>131</v>
      </c>
      <c r="AU335" s="17" t="s">
        <v>82</v>
      </c>
    </row>
    <row r="336" spans="1:65" s="13" customFormat="1" ht="11.25">
      <c r="B336" s="193"/>
      <c r="C336" s="194"/>
      <c r="D336" s="186" t="s">
        <v>133</v>
      </c>
      <c r="E336" s="195" t="s">
        <v>19</v>
      </c>
      <c r="F336" s="196" t="s">
        <v>525</v>
      </c>
      <c r="G336" s="194"/>
      <c r="H336" s="197">
        <v>7</v>
      </c>
      <c r="I336" s="198"/>
      <c r="J336" s="194"/>
      <c r="K336" s="194"/>
      <c r="L336" s="199"/>
      <c r="M336" s="200"/>
      <c r="N336" s="201"/>
      <c r="O336" s="201"/>
      <c r="P336" s="201"/>
      <c r="Q336" s="201"/>
      <c r="R336" s="201"/>
      <c r="S336" s="201"/>
      <c r="T336" s="202"/>
      <c r="AT336" s="203" t="s">
        <v>133</v>
      </c>
      <c r="AU336" s="203" t="s">
        <v>82</v>
      </c>
      <c r="AV336" s="13" t="s">
        <v>82</v>
      </c>
      <c r="AW336" s="13" t="s">
        <v>33</v>
      </c>
      <c r="AX336" s="13" t="s">
        <v>79</v>
      </c>
      <c r="AY336" s="203" t="s">
        <v>120</v>
      </c>
    </row>
    <row r="337" spans="1:65" s="12" customFormat="1" ht="22.9" customHeight="1">
      <c r="B337" s="157"/>
      <c r="C337" s="158"/>
      <c r="D337" s="159" t="s">
        <v>70</v>
      </c>
      <c r="E337" s="171" t="s">
        <v>187</v>
      </c>
      <c r="F337" s="171" t="s">
        <v>526</v>
      </c>
      <c r="G337" s="158"/>
      <c r="H337" s="158"/>
      <c r="I337" s="161"/>
      <c r="J337" s="172">
        <f>BK337</f>
        <v>0</v>
      </c>
      <c r="K337" s="158"/>
      <c r="L337" s="163"/>
      <c r="M337" s="164"/>
      <c r="N337" s="165"/>
      <c r="O337" s="165"/>
      <c r="P337" s="166">
        <f>SUM(P338:P360)</f>
        <v>0</v>
      </c>
      <c r="Q337" s="165"/>
      <c r="R337" s="166">
        <f>SUM(R338:R360)</f>
        <v>3.2669760000000001</v>
      </c>
      <c r="S337" s="165"/>
      <c r="T337" s="167">
        <f>SUM(T338:T360)</f>
        <v>5.1999999999999998E-2</v>
      </c>
      <c r="AR337" s="168" t="s">
        <v>79</v>
      </c>
      <c r="AT337" s="169" t="s">
        <v>70</v>
      </c>
      <c r="AU337" s="169" t="s">
        <v>79</v>
      </c>
      <c r="AY337" s="168" t="s">
        <v>120</v>
      </c>
      <c r="BK337" s="170">
        <f>SUM(BK338:BK360)</f>
        <v>0</v>
      </c>
    </row>
    <row r="338" spans="1:65" s="2" customFormat="1" ht="16.5" customHeight="1">
      <c r="A338" s="34"/>
      <c r="B338" s="35"/>
      <c r="C338" s="173" t="s">
        <v>527</v>
      </c>
      <c r="D338" s="173" t="s">
        <v>122</v>
      </c>
      <c r="E338" s="174" t="s">
        <v>528</v>
      </c>
      <c r="F338" s="175" t="s">
        <v>529</v>
      </c>
      <c r="G338" s="176" t="s">
        <v>497</v>
      </c>
      <c r="H338" s="177">
        <v>1</v>
      </c>
      <c r="I338" s="178"/>
      <c r="J338" s="179">
        <f>ROUND(I338*H338,2)</f>
        <v>0</v>
      </c>
      <c r="K338" s="175" t="s">
        <v>126</v>
      </c>
      <c r="L338" s="39"/>
      <c r="M338" s="180" t="s">
        <v>19</v>
      </c>
      <c r="N338" s="181" t="s">
        <v>42</v>
      </c>
      <c r="O338" s="64"/>
      <c r="P338" s="182">
        <f>O338*H338</f>
        <v>0</v>
      </c>
      <c r="Q338" s="182">
        <v>0.10940999999999999</v>
      </c>
      <c r="R338" s="182">
        <f>Q338*H338</f>
        <v>0.10940999999999999</v>
      </c>
      <c r="S338" s="182">
        <v>0</v>
      </c>
      <c r="T338" s="183">
        <f>S338*H338</f>
        <v>0</v>
      </c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R338" s="184" t="s">
        <v>127</v>
      </c>
      <c r="AT338" s="184" t="s">
        <v>122</v>
      </c>
      <c r="AU338" s="184" t="s">
        <v>82</v>
      </c>
      <c r="AY338" s="17" t="s">
        <v>120</v>
      </c>
      <c r="BE338" s="185">
        <f>IF(N338="základní",J338,0)</f>
        <v>0</v>
      </c>
      <c r="BF338" s="185">
        <f>IF(N338="snížená",J338,0)</f>
        <v>0</v>
      </c>
      <c r="BG338" s="185">
        <f>IF(N338="zákl. přenesená",J338,0)</f>
        <v>0</v>
      </c>
      <c r="BH338" s="185">
        <f>IF(N338="sníž. přenesená",J338,0)</f>
        <v>0</v>
      </c>
      <c r="BI338" s="185">
        <f>IF(N338="nulová",J338,0)</f>
        <v>0</v>
      </c>
      <c r="BJ338" s="17" t="s">
        <v>79</v>
      </c>
      <c r="BK338" s="185">
        <f>ROUND(I338*H338,2)</f>
        <v>0</v>
      </c>
      <c r="BL338" s="17" t="s">
        <v>127</v>
      </c>
      <c r="BM338" s="184" t="s">
        <v>530</v>
      </c>
    </row>
    <row r="339" spans="1:65" s="2" customFormat="1" ht="11.25">
      <c r="A339" s="34"/>
      <c r="B339" s="35"/>
      <c r="C339" s="36"/>
      <c r="D339" s="186" t="s">
        <v>129</v>
      </c>
      <c r="E339" s="36"/>
      <c r="F339" s="187" t="s">
        <v>531</v>
      </c>
      <c r="G339" s="36"/>
      <c r="H339" s="36"/>
      <c r="I339" s="188"/>
      <c r="J339" s="36"/>
      <c r="K339" s="36"/>
      <c r="L339" s="39"/>
      <c r="M339" s="189"/>
      <c r="N339" s="190"/>
      <c r="O339" s="64"/>
      <c r="P339" s="64"/>
      <c r="Q339" s="64"/>
      <c r="R339" s="64"/>
      <c r="S339" s="64"/>
      <c r="T339" s="65"/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T339" s="17" t="s">
        <v>129</v>
      </c>
      <c r="AU339" s="17" t="s">
        <v>82</v>
      </c>
    </row>
    <row r="340" spans="1:65" s="2" customFormat="1" ht="11.25">
      <c r="A340" s="34"/>
      <c r="B340" s="35"/>
      <c r="C340" s="36"/>
      <c r="D340" s="191" t="s">
        <v>131</v>
      </c>
      <c r="E340" s="36"/>
      <c r="F340" s="192" t="s">
        <v>532</v>
      </c>
      <c r="G340" s="36"/>
      <c r="H340" s="36"/>
      <c r="I340" s="188"/>
      <c r="J340" s="36"/>
      <c r="K340" s="36"/>
      <c r="L340" s="39"/>
      <c r="M340" s="189"/>
      <c r="N340" s="190"/>
      <c r="O340" s="64"/>
      <c r="P340" s="64"/>
      <c r="Q340" s="64"/>
      <c r="R340" s="64"/>
      <c r="S340" s="64"/>
      <c r="T340" s="65"/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T340" s="17" t="s">
        <v>131</v>
      </c>
      <c r="AU340" s="17" t="s">
        <v>82</v>
      </c>
    </row>
    <row r="341" spans="1:65" s="13" customFormat="1" ht="11.25">
      <c r="B341" s="193"/>
      <c r="C341" s="194"/>
      <c r="D341" s="186" t="s">
        <v>133</v>
      </c>
      <c r="E341" s="195" t="s">
        <v>19</v>
      </c>
      <c r="F341" s="196" t="s">
        <v>533</v>
      </c>
      <c r="G341" s="194"/>
      <c r="H341" s="197">
        <v>1</v>
      </c>
      <c r="I341" s="198"/>
      <c r="J341" s="194"/>
      <c r="K341" s="194"/>
      <c r="L341" s="199"/>
      <c r="M341" s="200"/>
      <c r="N341" s="201"/>
      <c r="O341" s="201"/>
      <c r="P341" s="201"/>
      <c r="Q341" s="201"/>
      <c r="R341" s="201"/>
      <c r="S341" s="201"/>
      <c r="T341" s="202"/>
      <c r="AT341" s="203" t="s">
        <v>133</v>
      </c>
      <c r="AU341" s="203" t="s">
        <v>82</v>
      </c>
      <c r="AV341" s="13" t="s">
        <v>82</v>
      </c>
      <c r="AW341" s="13" t="s">
        <v>33</v>
      </c>
      <c r="AX341" s="13" t="s">
        <v>79</v>
      </c>
      <c r="AY341" s="203" t="s">
        <v>120</v>
      </c>
    </row>
    <row r="342" spans="1:65" s="2" customFormat="1" ht="16.5" customHeight="1">
      <c r="A342" s="34"/>
      <c r="B342" s="35"/>
      <c r="C342" s="173" t="s">
        <v>534</v>
      </c>
      <c r="D342" s="173" t="s">
        <v>122</v>
      </c>
      <c r="E342" s="174" t="s">
        <v>535</v>
      </c>
      <c r="F342" s="175" t="s">
        <v>536</v>
      </c>
      <c r="G342" s="176" t="s">
        <v>497</v>
      </c>
      <c r="H342" s="177">
        <v>4</v>
      </c>
      <c r="I342" s="178"/>
      <c r="J342" s="179">
        <f>ROUND(I342*H342,2)</f>
        <v>0</v>
      </c>
      <c r="K342" s="175" t="s">
        <v>19</v>
      </c>
      <c r="L342" s="39"/>
      <c r="M342" s="180" t="s">
        <v>19</v>
      </c>
      <c r="N342" s="181" t="s">
        <v>42</v>
      </c>
      <c r="O342" s="64"/>
      <c r="P342" s="182">
        <f>O342*H342</f>
        <v>0</v>
      </c>
      <c r="Q342" s="182">
        <v>0</v>
      </c>
      <c r="R342" s="182">
        <f>Q342*H342</f>
        <v>0</v>
      </c>
      <c r="S342" s="182">
        <v>0</v>
      </c>
      <c r="T342" s="183">
        <f>S342*H342</f>
        <v>0</v>
      </c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R342" s="184" t="s">
        <v>127</v>
      </c>
      <c r="AT342" s="184" t="s">
        <v>122</v>
      </c>
      <c r="AU342" s="184" t="s">
        <v>82</v>
      </c>
      <c r="AY342" s="17" t="s">
        <v>120</v>
      </c>
      <c r="BE342" s="185">
        <f>IF(N342="základní",J342,0)</f>
        <v>0</v>
      </c>
      <c r="BF342" s="185">
        <f>IF(N342="snížená",J342,0)</f>
        <v>0</v>
      </c>
      <c r="BG342" s="185">
        <f>IF(N342="zákl. přenesená",J342,0)</f>
        <v>0</v>
      </c>
      <c r="BH342" s="185">
        <f>IF(N342="sníž. přenesená",J342,0)</f>
        <v>0</v>
      </c>
      <c r="BI342" s="185">
        <f>IF(N342="nulová",J342,0)</f>
        <v>0</v>
      </c>
      <c r="BJ342" s="17" t="s">
        <v>79</v>
      </c>
      <c r="BK342" s="185">
        <f>ROUND(I342*H342,2)</f>
        <v>0</v>
      </c>
      <c r="BL342" s="17" t="s">
        <v>127</v>
      </c>
      <c r="BM342" s="184" t="s">
        <v>537</v>
      </c>
    </row>
    <row r="343" spans="1:65" s="2" customFormat="1" ht="11.25">
      <c r="A343" s="34"/>
      <c r="B343" s="35"/>
      <c r="C343" s="36"/>
      <c r="D343" s="186" t="s">
        <v>129</v>
      </c>
      <c r="E343" s="36"/>
      <c r="F343" s="187" t="s">
        <v>536</v>
      </c>
      <c r="G343" s="36"/>
      <c r="H343" s="36"/>
      <c r="I343" s="188"/>
      <c r="J343" s="36"/>
      <c r="K343" s="36"/>
      <c r="L343" s="39"/>
      <c r="M343" s="189"/>
      <c r="N343" s="190"/>
      <c r="O343" s="64"/>
      <c r="P343" s="64"/>
      <c r="Q343" s="64"/>
      <c r="R343" s="64"/>
      <c r="S343" s="64"/>
      <c r="T343" s="65"/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T343" s="17" t="s">
        <v>129</v>
      </c>
      <c r="AU343" s="17" t="s">
        <v>82</v>
      </c>
    </row>
    <row r="344" spans="1:65" s="13" customFormat="1" ht="11.25">
      <c r="B344" s="193"/>
      <c r="C344" s="194"/>
      <c r="D344" s="186" t="s">
        <v>133</v>
      </c>
      <c r="E344" s="195" t="s">
        <v>19</v>
      </c>
      <c r="F344" s="196" t="s">
        <v>538</v>
      </c>
      <c r="G344" s="194"/>
      <c r="H344" s="197">
        <v>2</v>
      </c>
      <c r="I344" s="198"/>
      <c r="J344" s="194"/>
      <c r="K344" s="194"/>
      <c r="L344" s="199"/>
      <c r="M344" s="200"/>
      <c r="N344" s="201"/>
      <c r="O344" s="201"/>
      <c r="P344" s="201"/>
      <c r="Q344" s="201"/>
      <c r="R344" s="201"/>
      <c r="S344" s="201"/>
      <c r="T344" s="202"/>
      <c r="AT344" s="203" t="s">
        <v>133</v>
      </c>
      <c r="AU344" s="203" t="s">
        <v>82</v>
      </c>
      <c r="AV344" s="13" t="s">
        <v>82</v>
      </c>
      <c r="AW344" s="13" t="s">
        <v>33</v>
      </c>
      <c r="AX344" s="13" t="s">
        <v>71</v>
      </c>
      <c r="AY344" s="203" t="s">
        <v>120</v>
      </c>
    </row>
    <row r="345" spans="1:65" s="13" customFormat="1" ht="11.25">
      <c r="B345" s="193"/>
      <c r="C345" s="194"/>
      <c r="D345" s="186" t="s">
        <v>133</v>
      </c>
      <c r="E345" s="195" t="s">
        <v>19</v>
      </c>
      <c r="F345" s="196" t="s">
        <v>539</v>
      </c>
      <c r="G345" s="194"/>
      <c r="H345" s="197">
        <v>2</v>
      </c>
      <c r="I345" s="198"/>
      <c r="J345" s="194"/>
      <c r="K345" s="194"/>
      <c r="L345" s="199"/>
      <c r="M345" s="200"/>
      <c r="N345" s="201"/>
      <c r="O345" s="201"/>
      <c r="P345" s="201"/>
      <c r="Q345" s="201"/>
      <c r="R345" s="201"/>
      <c r="S345" s="201"/>
      <c r="T345" s="202"/>
      <c r="AT345" s="203" t="s">
        <v>133</v>
      </c>
      <c r="AU345" s="203" t="s">
        <v>82</v>
      </c>
      <c r="AV345" s="13" t="s">
        <v>82</v>
      </c>
      <c r="AW345" s="13" t="s">
        <v>33</v>
      </c>
      <c r="AX345" s="13" t="s">
        <v>71</v>
      </c>
      <c r="AY345" s="203" t="s">
        <v>120</v>
      </c>
    </row>
    <row r="346" spans="1:65" s="2" customFormat="1" ht="16.5" customHeight="1">
      <c r="A346" s="34"/>
      <c r="B346" s="35"/>
      <c r="C346" s="173" t="s">
        <v>540</v>
      </c>
      <c r="D346" s="173" t="s">
        <v>122</v>
      </c>
      <c r="E346" s="174" t="s">
        <v>541</v>
      </c>
      <c r="F346" s="175" t="s">
        <v>542</v>
      </c>
      <c r="G346" s="176" t="s">
        <v>316</v>
      </c>
      <c r="H346" s="177">
        <v>24.63</v>
      </c>
      <c r="I346" s="178"/>
      <c r="J346" s="179">
        <f>ROUND(I346*H346,2)</f>
        <v>0</v>
      </c>
      <c r="K346" s="175" t="s">
        <v>126</v>
      </c>
      <c r="L346" s="39"/>
      <c r="M346" s="180" t="s">
        <v>19</v>
      </c>
      <c r="N346" s="181" t="s">
        <v>42</v>
      </c>
      <c r="O346" s="64"/>
      <c r="P346" s="182">
        <f>O346*H346</f>
        <v>0</v>
      </c>
      <c r="Q346" s="182">
        <v>0</v>
      </c>
      <c r="R346" s="182">
        <f>Q346*H346</f>
        <v>0</v>
      </c>
      <c r="S346" s="182">
        <v>0</v>
      </c>
      <c r="T346" s="183">
        <f>S346*H346</f>
        <v>0</v>
      </c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R346" s="184" t="s">
        <v>127</v>
      </c>
      <c r="AT346" s="184" t="s">
        <v>122</v>
      </c>
      <c r="AU346" s="184" t="s">
        <v>82</v>
      </c>
      <c r="AY346" s="17" t="s">
        <v>120</v>
      </c>
      <c r="BE346" s="185">
        <f>IF(N346="základní",J346,0)</f>
        <v>0</v>
      </c>
      <c r="BF346" s="185">
        <f>IF(N346="snížená",J346,0)</f>
        <v>0</v>
      </c>
      <c r="BG346" s="185">
        <f>IF(N346="zákl. přenesená",J346,0)</f>
        <v>0</v>
      </c>
      <c r="BH346" s="185">
        <f>IF(N346="sníž. přenesená",J346,0)</f>
        <v>0</v>
      </c>
      <c r="BI346" s="185">
        <f>IF(N346="nulová",J346,0)</f>
        <v>0</v>
      </c>
      <c r="BJ346" s="17" t="s">
        <v>79</v>
      </c>
      <c r="BK346" s="185">
        <f>ROUND(I346*H346,2)</f>
        <v>0</v>
      </c>
      <c r="BL346" s="17" t="s">
        <v>127</v>
      </c>
      <c r="BM346" s="184" t="s">
        <v>543</v>
      </c>
    </row>
    <row r="347" spans="1:65" s="2" customFormat="1" ht="11.25">
      <c r="A347" s="34"/>
      <c r="B347" s="35"/>
      <c r="C347" s="36"/>
      <c r="D347" s="186" t="s">
        <v>129</v>
      </c>
      <c r="E347" s="36"/>
      <c r="F347" s="187" t="s">
        <v>544</v>
      </c>
      <c r="G347" s="36"/>
      <c r="H347" s="36"/>
      <c r="I347" s="188"/>
      <c r="J347" s="36"/>
      <c r="K347" s="36"/>
      <c r="L347" s="39"/>
      <c r="M347" s="189"/>
      <c r="N347" s="190"/>
      <c r="O347" s="64"/>
      <c r="P347" s="64"/>
      <c r="Q347" s="64"/>
      <c r="R347" s="64"/>
      <c r="S347" s="64"/>
      <c r="T347" s="65"/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T347" s="17" t="s">
        <v>129</v>
      </c>
      <c r="AU347" s="17" t="s">
        <v>82</v>
      </c>
    </row>
    <row r="348" spans="1:65" s="2" customFormat="1" ht="11.25">
      <c r="A348" s="34"/>
      <c r="B348" s="35"/>
      <c r="C348" s="36"/>
      <c r="D348" s="191" t="s">
        <v>131</v>
      </c>
      <c r="E348" s="36"/>
      <c r="F348" s="192" t="s">
        <v>545</v>
      </c>
      <c r="G348" s="36"/>
      <c r="H348" s="36"/>
      <c r="I348" s="188"/>
      <c r="J348" s="36"/>
      <c r="K348" s="36"/>
      <c r="L348" s="39"/>
      <c r="M348" s="189"/>
      <c r="N348" s="190"/>
      <c r="O348" s="64"/>
      <c r="P348" s="64"/>
      <c r="Q348" s="64"/>
      <c r="R348" s="64"/>
      <c r="S348" s="64"/>
      <c r="T348" s="65"/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T348" s="17" t="s">
        <v>131</v>
      </c>
      <c r="AU348" s="17" t="s">
        <v>82</v>
      </c>
    </row>
    <row r="349" spans="1:65" s="13" customFormat="1" ht="11.25">
      <c r="B349" s="193"/>
      <c r="C349" s="194"/>
      <c r="D349" s="186" t="s">
        <v>133</v>
      </c>
      <c r="E349" s="195" t="s">
        <v>19</v>
      </c>
      <c r="F349" s="196" t="s">
        <v>546</v>
      </c>
      <c r="G349" s="194"/>
      <c r="H349" s="197">
        <v>13</v>
      </c>
      <c r="I349" s="198"/>
      <c r="J349" s="194"/>
      <c r="K349" s="194"/>
      <c r="L349" s="199"/>
      <c r="M349" s="200"/>
      <c r="N349" s="201"/>
      <c r="O349" s="201"/>
      <c r="P349" s="201"/>
      <c r="Q349" s="201"/>
      <c r="R349" s="201"/>
      <c r="S349" s="201"/>
      <c r="T349" s="202"/>
      <c r="AT349" s="203" t="s">
        <v>133</v>
      </c>
      <c r="AU349" s="203" t="s">
        <v>82</v>
      </c>
      <c r="AV349" s="13" t="s">
        <v>82</v>
      </c>
      <c r="AW349" s="13" t="s">
        <v>33</v>
      </c>
      <c r="AX349" s="13" t="s">
        <v>71</v>
      </c>
      <c r="AY349" s="203" t="s">
        <v>120</v>
      </c>
    </row>
    <row r="350" spans="1:65" s="13" customFormat="1" ht="11.25">
      <c r="B350" s="193"/>
      <c r="C350" s="194"/>
      <c r="D350" s="186" t="s">
        <v>133</v>
      </c>
      <c r="E350" s="195" t="s">
        <v>19</v>
      </c>
      <c r="F350" s="196" t="s">
        <v>547</v>
      </c>
      <c r="G350" s="194"/>
      <c r="H350" s="197">
        <v>11.63</v>
      </c>
      <c r="I350" s="198"/>
      <c r="J350" s="194"/>
      <c r="K350" s="194"/>
      <c r="L350" s="199"/>
      <c r="M350" s="200"/>
      <c r="N350" s="201"/>
      <c r="O350" s="201"/>
      <c r="P350" s="201"/>
      <c r="Q350" s="201"/>
      <c r="R350" s="201"/>
      <c r="S350" s="201"/>
      <c r="T350" s="202"/>
      <c r="AT350" s="203" t="s">
        <v>133</v>
      </c>
      <c r="AU350" s="203" t="s">
        <v>82</v>
      </c>
      <c r="AV350" s="13" t="s">
        <v>82</v>
      </c>
      <c r="AW350" s="13" t="s">
        <v>33</v>
      </c>
      <c r="AX350" s="13" t="s">
        <v>71</v>
      </c>
      <c r="AY350" s="203" t="s">
        <v>120</v>
      </c>
    </row>
    <row r="351" spans="1:65" s="2" customFormat="1" ht="16.5" customHeight="1">
      <c r="A351" s="34"/>
      <c r="B351" s="35"/>
      <c r="C351" s="204" t="s">
        <v>548</v>
      </c>
      <c r="D351" s="204" t="s">
        <v>225</v>
      </c>
      <c r="E351" s="205" t="s">
        <v>549</v>
      </c>
      <c r="F351" s="206" t="s">
        <v>550</v>
      </c>
      <c r="G351" s="207" t="s">
        <v>316</v>
      </c>
      <c r="H351" s="208">
        <v>24.63</v>
      </c>
      <c r="I351" s="209"/>
      <c r="J351" s="210">
        <f>ROUND(I351*H351,2)</f>
        <v>0</v>
      </c>
      <c r="K351" s="206" t="s">
        <v>19</v>
      </c>
      <c r="L351" s="211"/>
      <c r="M351" s="212" t="s">
        <v>19</v>
      </c>
      <c r="N351" s="213" t="s">
        <v>42</v>
      </c>
      <c r="O351" s="64"/>
      <c r="P351" s="182">
        <f>O351*H351</f>
        <v>0</v>
      </c>
      <c r="Q351" s="182">
        <v>0.12820000000000001</v>
      </c>
      <c r="R351" s="182">
        <f>Q351*H351</f>
        <v>3.1575660000000001</v>
      </c>
      <c r="S351" s="182">
        <v>0</v>
      </c>
      <c r="T351" s="183">
        <f>S351*H351</f>
        <v>0</v>
      </c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R351" s="184" t="s">
        <v>179</v>
      </c>
      <c r="AT351" s="184" t="s">
        <v>225</v>
      </c>
      <c r="AU351" s="184" t="s">
        <v>82</v>
      </c>
      <c r="AY351" s="17" t="s">
        <v>120</v>
      </c>
      <c r="BE351" s="185">
        <f>IF(N351="základní",J351,0)</f>
        <v>0</v>
      </c>
      <c r="BF351" s="185">
        <f>IF(N351="snížená",J351,0)</f>
        <v>0</v>
      </c>
      <c r="BG351" s="185">
        <f>IF(N351="zákl. přenesená",J351,0)</f>
        <v>0</v>
      </c>
      <c r="BH351" s="185">
        <f>IF(N351="sníž. přenesená",J351,0)</f>
        <v>0</v>
      </c>
      <c r="BI351" s="185">
        <f>IF(N351="nulová",J351,0)</f>
        <v>0</v>
      </c>
      <c r="BJ351" s="17" t="s">
        <v>79</v>
      </c>
      <c r="BK351" s="185">
        <f>ROUND(I351*H351,2)</f>
        <v>0</v>
      </c>
      <c r="BL351" s="17" t="s">
        <v>127</v>
      </c>
      <c r="BM351" s="184" t="s">
        <v>551</v>
      </c>
    </row>
    <row r="352" spans="1:65" s="2" customFormat="1" ht="11.25">
      <c r="A352" s="34"/>
      <c r="B352" s="35"/>
      <c r="C352" s="36"/>
      <c r="D352" s="186" t="s">
        <v>129</v>
      </c>
      <c r="E352" s="36"/>
      <c r="F352" s="187" t="s">
        <v>550</v>
      </c>
      <c r="G352" s="36"/>
      <c r="H352" s="36"/>
      <c r="I352" s="188"/>
      <c r="J352" s="36"/>
      <c r="K352" s="36"/>
      <c r="L352" s="39"/>
      <c r="M352" s="189"/>
      <c r="N352" s="190"/>
      <c r="O352" s="64"/>
      <c r="P352" s="64"/>
      <c r="Q352" s="64"/>
      <c r="R352" s="64"/>
      <c r="S352" s="64"/>
      <c r="T352" s="65"/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T352" s="17" t="s">
        <v>129</v>
      </c>
      <c r="AU352" s="17" t="s">
        <v>82</v>
      </c>
    </row>
    <row r="353" spans="1:65" s="2" customFormat="1" ht="16.5" customHeight="1">
      <c r="A353" s="34"/>
      <c r="B353" s="35"/>
      <c r="C353" s="173" t="s">
        <v>552</v>
      </c>
      <c r="D353" s="173" t="s">
        <v>122</v>
      </c>
      <c r="E353" s="174" t="s">
        <v>553</v>
      </c>
      <c r="F353" s="175" t="s">
        <v>554</v>
      </c>
      <c r="G353" s="176" t="s">
        <v>316</v>
      </c>
      <c r="H353" s="177">
        <v>4</v>
      </c>
      <c r="I353" s="178"/>
      <c r="J353" s="179">
        <f>ROUND(I353*H353,2)</f>
        <v>0</v>
      </c>
      <c r="K353" s="175" t="s">
        <v>126</v>
      </c>
      <c r="L353" s="39"/>
      <c r="M353" s="180" t="s">
        <v>19</v>
      </c>
      <c r="N353" s="181" t="s">
        <v>42</v>
      </c>
      <c r="O353" s="64"/>
      <c r="P353" s="182">
        <f>O353*H353</f>
        <v>0</v>
      </c>
      <c r="Q353" s="182">
        <v>0</v>
      </c>
      <c r="R353" s="182">
        <f>Q353*H353</f>
        <v>0</v>
      </c>
      <c r="S353" s="182">
        <v>0</v>
      </c>
      <c r="T353" s="183">
        <f>S353*H353</f>
        <v>0</v>
      </c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R353" s="184" t="s">
        <v>127</v>
      </c>
      <c r="AT353" s="184" t="s">
        <v>122</v>
      </c>
      <c r="AU353" s="184" t="s">
        <v>82</v>
      </c>
      <c r="AY353" s="17" t="s">
        <v>120</v>
      </c>
      <c r="BE353" s="185">
        <f>IF(N353="základní",J353,0)</f>
        <v>0</v>
      </c>
      <c r="BF353" s="185">
        <f>IF(N353="snížená",J353,0)</f>
        <v>0</v>
      </c>
      <c r="BG353" s="185">
        <f>IF(N353="zákl. přenesená",J353,0)</f>
        <v>0</v>
      </c>
      <c r="BH353" s="185">
        <f>IF(N353="sníž. přenesená",J353,0)</f>
        <v>0</v>
      </c>
      <c r="BI353" s="185">
        <f>IF(N353="nulová",J353,0)</f>
        <v>0</v>
      </c>
      <c r="BJ353" s="17" t="s">
        <v>79</v>
      </c>
      <c r="BK353" s="185">
        <f>ROUND(I353*H353,2)</f>
        <v>0</v>
      </c>
      <c r="BL353" s="17" t="s">
        <v>127</v>
      </c>
      <c r="BM353" s="184" t="s">
        <v>555</v>
      </c>
    </row>
    <row r="354" spans="1:65" s="2" customFormat="1" ht="11.25">
      <c r="A354" s="34"/>
      <c r="B354" s="35"/>
      <c r="C354" s="36"/>
      <c r="D354" s="186" t="s">
        <v>129</v>
      </c>
      <c r="E354" s="36"/>
      <c r="F354" s="187" t="s">
        <v>556</v>
      </c>
      <c r="G354" s="36"/>
      <c r="H354" s="36"/>
      <c r="I354" s="188"/>
      <c r="J354" s="36"/>
      <c r="K354" s="36"/>
      <c r="L354" s="39"/>
      <c r="M354" s="189"/>
      <c r="N354" s="190"/>
      <c r="O354" s="64"/>
      <c r="P354" s="64"/>
      <c r="Q354" s="64"/>
      <c r="R354" s="64"/>
      <c r="S354" s="64"/>
      <c r="T354" s="65"/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T354" s="17" t="s">
        <v>129</v>
      </c>
      <c r="AU354" s="17" t="s">
        <v>82</v>
      </c>
    </row>
    <row r="355" spans="1:65" s="2" customFormat="1" ht="11.25">
      <c r="A355" s="34"/>
      <c r="B355" s="35"/>
      <c r="C355" s="36"/>
      <c r="D355" s="191" t="s">
        <v>131</v>
      </c>
      <c r="E355" s="36"/>
      <c r="F355" s="192" t="s">
        <v>557</v>
      </c>
      <c r="G355" s="36"/>
      <c r="H355" s="36"/>
      <c r="I355" s="188"/>
      <c r="J355" s="36"/>
      <c r="K355" s="36"/>
      <c r="L355" s="39"/>
      <c r="M355" s="189"/>
      <c r="N355" s="190"/>
      <c r="O355" s="64"/>
      <c r="P355" s="64"/>
      <c r="Q355" s="64"/>
      <c r="R355" s="64"/>
      <c r="S355" s="64"/>
      <c r="T355" s="65"/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T355" s="17" t="s">
        <v>131</v>
      </c>
      <c r="AU355" s="17" t="s">
        <v>82</v>
      </c>
    </row>
    <row r="356" spans="1:65" s="13" customFormat="1" ht="11.25">
      <c r="B356" s="193"/>
      <c r="C356" s="194"/>
      <c r="D356" s="186" t="s">
        <v>133</v>
      </c>
      <c r="E356" s="195" t="s">
        <v>19</v>
      </c>
      <c r="F356" s="196" t="s">
        <v>485</v>
      </c>
      <c r="G356" s="194"/>
      <c r="H356" s="197">
        <v>4</v>
      </c>
      <c r="I356" s="198"/>
      <c r="J356" s="194"/>
      <c r="K356" s="194"/>
      <c r="L356" s="199"/>
      <c r="M356" s="200"/>
      <c r="N356" s="201"/>
      <c r="O356" s="201"/>
      <c r="P356" s="201"/>
      <c r="Q356" s="201"/>
      <c r="R356" s="201"/>
      <c r="S356" s="201"/>
      <c r="T356" s="202"/>
      <c r="AT356" s="203" t="s">
        <v>133</v>
      </c>
      <c r="AU356" s="203" t="s">
        <v>82</v>
      </c>
      <c r="AV356" s="13" t="s">
        <v>82</v>
      </c>
      <c r="AW356" s="13" t="s">
        <v>33</v>
      </c>
      <c r="AX356" s="13" t="s">
        <v>79</v>
      </c>
      <c r="AY356" s="203" t="s">
        <v>120</v>
      </c>
    </row>
    <row r="357" spans="1:65" s="2" customFormat="1" ht="16.5" customHeight="1">
      <c r="A357" s="34"/>
      <c r="B357" s="35"/>
      <c r="C357" s="173" t="s">
        <v>558</v>
      </c>
      <c r="D357" s="173" t="s">
        <v>122</v>
      </c>
      <c r="E357" s="174" t="s">
        <v>559</v>
      </c>
      <c r="F357" s="175" t="s">
        <v>560</v>
      </c>
      <c r="G357" s="176" t="s">
        <v>497</v>
      </c>
      <c r="H357" s="177">
        <v>1</v>
      </c>
      <c r="I357" s="178"/>
      <c r="J357" s="179">
        <f>ROUND(I357*H357,2)</f>
        <v>0</v>
      </c>
      <c r="K357" s="175" t="s">
        <v>126</v>
      </c>
      <c r="L357" s="39"/>
      <c r="M357" s="180" t="s">
        <v>19</v>
      </c>
      <c r="N357" s="181" t="s">
        <v>42</v>
      </c>
      <c r="O357" s="64"/>
      <c r="P357" s="182">
        <f>O357*H357</f>
        <v>0</v>
      </c>
      <c r="Q357" s="182">
        <v>0</v>
      </c>
      <c r="R357" s="182">
        <f>Q357*H357</f>
        <v>0</v>
      </c>
      <c r="S357" s="182">
        <v>5.1999999999999998E-2</v>
      </c>
      <c r="T357" s="183">
        <f>S357*H357</f>
        <v>5.1999999999999998E-2</v>
      </c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R357" s="184" t="s">
        <v>127</v>
      </c>
      <c r="AT357" s="184" t="s">
        <v>122</v>
      </c>
      <c r="AU357" s="184" t="s">
        <v>82</v>
      </c>
      <c r="AY357" s="17" t="s">
        <v>120</v>
      </c>
      <c r="BE357" s="185">
        <f>IF(N357="základní",J357,0)</f>
        <v>0</v>
      </c>
      <c r="BF357" s="185">
        <f>IF(N357="snížená",J357,0)</f>
        <v>0</v>
      </c>
      <c r="BG357" s="185">
        <f>IF(N357="zákl. přenesená",J357,0)</f>
        <v>0</v>
      </c>
      <c r="BH357" s="185">
        <f>IF(N357="sníž. přenesená",J357,0)</f>
        <v>0</v>
      </c>
      <c r="BI357" s="185">
        <f>IF(N357="nulová",J357,0)</f>
        <v>0</v>
      </c>
      <c r="BJ357" s="17" t="s">
        <v>79</v>
      </c>
      <c r="BK357" s="185">
        <f>ROUND(I357*H357,2)</f>
        <v>0</v>
      </c>
      <c r="BL357" s="17" t="s">
        <v>127</v>
      </c>
      <c r="BM357" s="184" t="s">
        <v>561</v>
      </c>
    </row>
    <row r="358" spans="1:65" s="2" customFormat="1" ht="19.5">
      <c r="A358" s="34"/>
      <c r="B358" s="35"/>
      <c r="C358" s="36"/>
      <c r="D358" s="186" t="s">
        <v>129</v>
      </c>
      <c r="E358" s="36"/>
      <c r="F358" s="187" t="s">
        <v>562</v>
      </c>
      <c r="G358" s="36"/>
      <c r="H358" s="36"/>
      <c r="I358" s="188"/>
      <c r="J358" s="36"/>
      <c r="K358" s="36"/>
      <c r="L358" s="39"/>
      <c r="M358" s="189"/>
      <c r="N358" s="190"/>
      <c r="O358" s="64"/>
      <c r="P358" s="64"/>
      <c r="Q358" s="64"/>
      <c r="R358" s="64"/>
      <c r="S358" s="64"/>
      <c r="T358" s="65"/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T358" s="17" t="s">
        <v>129</v>
      </c>
      <c r="AU358" s="17" t="s">
        <v>82</v>
      </c>
    </row>
    <row r="359" spans="1:65" s="2" customFormat="1" ht="11.25">
      <c r="A359" s="34"/>
      <c r="B359" s="35"/>
      <c r="C359" s="36"/>
      <c r="D359" s="191" t="s">
        <v>131</v>
      </c>
      <c r="E359" s="36"/>
      <c r="F359" s="192" t="s">
        <v>563</v>
      </c>
      <c r="G359" s="36"/>
      <c r="H359" s="36"/>
      <c r="I359" s="188"/>
      <c r="J359" s="36"/>
      <c r="K359" s="36"/>
      <c r="L359" s="39"/>
      <c r="M359" s="189"/>
      <c r="N359" s="190"/>
      <c r="O359" s="64"/>
      <c r="P359" s="64"/>
      <c r="Q359" s="64"/>
      <c r="R359" s="64"/>
      <c r="S359" s="64"/>
      <c r="T359" s="65"/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T359" s="17" t="s">
        <v>131</v>
      </c>
      <c r="AU359" s="17" t="s">
        <v>82</v>
      </c>
    </row>
    <row r="360" spans="1:65" s="13" customFormat="1" ht="11.25">
      <c r="B360" s="193"/>
      <c r="C360" s="194"/>
      <c r="D360" s="186" t="s">
        <v>133</v>
      </c>
      <c r="E360" s="195" t="s">
        <v>19</v>
      </c>
      <c r="F360" s="196" t="s">
        <v>533</v>
      </c>
      <c r="G360" s="194"/>
      <c r="H360" s="197">
        <v>1</v>
      </c>
      <c r="I360" s="198"/>
      <c r="J360" s="194"/>
      <c r="K360" s="194"/>
      <c r="L360" s="199"/>
      <c r="M360" s="200"/>
      <c r="N360" s="201"/>
      <c r="O360" s="201"/>
      <c r="P360" s="201"/>
      <c r="Q360" s="201"/>
      <c r="R360" s="201"/>
      <c r="S360" s="201"/>
      <c r="T360" s="202"/>
      <c r="AT360" s="203" t="s">
        <v>133</v>
      </c>
      <c r="AU360" s="203" t="s">
        <v>82</v>
      </c>
      <c r="AV360" s="13" t="s">
        <v>82</v>
      </c>
      <c r="AW360" s="13" t="s">
        <v>33</v>
      </c>
      <c r="AX360" s="13" t="s">
        <v>79</v>
      </c>
      <c r="AY360" s="203" t="s">
        <v>120</v>
      </c>
    </row>
    <row r="361" spans="1:65" s="12" customFormat="1" ht="22.9" customHeight="1">
      <c r="B361" s="157"/>
      <c r="C361" s="158"/>
      <c r="D361" s="159" t="s">
        <v>70</v>
      </c>
      <c r="E361" s="171" t="s">
        <v>564</v>
      </c>
      <c r="F361" s="171" t="s">
        <v>565</v>
      </c>
      <c r="G361" s="158"/>
      <c r="H361" s="158"/>
      <c r="I361" s="161"/>
      <c r="J361" s="172">
        <f>BK361</f>
        <v>0</v>
      </c>
      <c r="K361" s="158"/>
      <c r="L361" s="163"/>
      <c r="M361" s="164"/>
      <c r="N361" s="165"/>
      <c r="O361" s="165"/>
      <c r="P361" s="166">
        <f>SUM(P362:P389)</f>
        <v>0</v>
      </c>
      <c r="Q361" s="165"/>
      <c r="R361" s="166">
        <f>SUM(R362:R389)</f>
        <v>0</v>
      </c>
      <c r="S361" s="165"/>
      <c r="T361" s="167">
        <f>SUM(T362:T389)</f>
        <v>0</v>
      </c>
      <c r="AR361" s="168" t="s">
        <v>79</v>
      </c>
      <c r="AT361" s="169" t="s">
        <v>70</v>
      </c>
      <c r="AU361" s="169" t="s">
        <v>79</v>
      </c>
      <c r="AY361" s="168" t="s">
        <v>120</v>
      </c>
      <c r="BK361" s="170">
        <f>SUM(BK362:BK389)</f>
        <v>0</v>
      </c>
    </row>
    <row r="362" spans="1:65" s="2" customFormat="1" ht="16.5" customHeight="1">
      <c r="A362" s="34"/>
      <c r="B362" s="35"/>
      <c r="C362" s="173" t="s">
        <v>566</v>
      </c>
      <c r="D362" s="173" t="s">
        <v>122</v>
      </c>
      <c r="E362" s="174" t="s">
        <v>567</v>
      </c>
      <c r="F362" s="175" t="s">
        <v>568</v>
      </c>
      <c r="G362" s="176" t="s">
        <v>205</v>
      </c>
      <c r="H362" s="177">
        <v>0.57599999999999996</v>
      </c>
      <c r="I362" s="178"/>
      <c r="J362" s="179">
        <f>ROUND(I362*H362,2)</f>
        <v>0</v>
      </c>
      <c r="K362" s="175" t="s">
        <v>126</v>
      </c>
      <c r="L362" s="39"/>
      <c r="M362" s="180" t="s">
        <v>19</v>
      </c>
      <c r="N362" s="181" t="s">
        <v>42</v>
      </c>
      <c r="O362" s="64"/>
      <c r="P362" s="182">
        <f>O362*H362</f>
        <v>0</v>
      </c>
      <c r="Q362" s="182">
        <v>0</v>
      </c>
      <c r="R362" s="182">
        <f>Q362*H362</f>
        <v>0</v>
      </c>
      <c r="S362" s="182">
        <v>0</v>
      </c>
      <c r="T362" s="183">
        <f>S362*H362</f>
        <v>0</v>
      </c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R362" s="184" t="s">
        <v>127</v>
      </c>
      <c r="AT362" s="184" t="s">
        <v>122</v>
      </c>
      <c r="AU362" s="184" t="s">
        <v>82</v>
      </c>
      <c r="AY362" s="17" t="s">
        <v>120</v>
      </c>
      <c r="BE362" s="185">
        <f>IF(N362="základní",J362,0)</f>
        <v>0</v>
      </c>
      <c r="BF362" s="185">
        <f>IF(N362="snížená",J362,0)</f>
        <v>0</v>
      </c>
      <c r="BG362" s="185">
        <f>IF(N362="zákl. přenesená",J362,0)</f>
        <v>0</v>
      </c>
      <c r="BH362" s="185">
        <f>IF(N362="sníž. přenesená",J362,0)</f>
        <v>0</v>
      </c>
      <c r="BI362" s="185">
        <f>IF(N362="nulová",J362,0)</f>
        <v>0</v>
      </c>
      <c r="BJ362" s="17" t="s">
        <v>79</v>
      </c>
      <c r="BK362" s="185">
        <f>ROUND(I362*H362,2)</f>
        <v>0</v>
      </c>
      <c r="BL362" s="17" t="s">
        <v>127</v>
      </c>
      <c r="BM362" s="184" t="s">
        <v>569</v>
      </c>
    </row>
    <row r="363" spans="1:65" s="2" customFormat="1" ht="11.25">
      <c r="A363" s="34"/>
      <c r="B363" s="35"/>
      <c r="C363" s="36"/>
      <c r="D363" s="186" t="s">
        <v>129</v>
      </c>
      <c r="E363" s="36"/>
      <c r="F363" s="187" t="s">
        <v>570</v>
      </c>
      <c r="G363" s="36"/>
      <c r="H363" s="36"/>
      <c r="I363" s="188"/>
      <c r="J363" s="36"/>
      <c r="K363" s="36"/>
      <c r="L363" s="39"/>
      <c r="M363" s="189"/>
      <c r="N363" s="190"/>
      <c r="O363" s="64"/>
      <c r="P363" s="64"/>
      <c r="Q363" s="64"/>
      <c r="R363" s="64"/>
      <c r="S363" s="64"/>
      <c r="T363" s="65"/>
      <c r="U363" s="34"/>
      <c r="V363" s="34"/>
      <c r="W363" s="34"/>
      <c r="X363" s="34"/>
      <c r="Y363" s="34"/>
      <c r="Z363" s="34"/>
      <c r="AA363" s="34"/>
      <c r="AB363" s="34"/>
      <c r="AC363" s="34"/>
      <c r="AD363" s="34"/>
      <c r="AE363" s="34"/>
      <c r="AT363" s="17" t="s">
        <v>129</v>
      </c>
      <c r="AU363" s="17" t="s">
        <v>82</v>
      </c>
    </row>
    <row r="364" spans="1:65" s="2" customFormat="1" ht="11.25">
      <c r="A364" s="34"/>
      <c r="B364" s="35"/>
      <c r="C364" s="36"/>
      <c r="D364" s="191" t="s">
        <v>131</v>
      </c>
      <c r="E364" s="36"/>
      <c r="F364" s="192" t="s">
        <v>571</v>
      </c>
      <c r="G364" s="36"/>
      <c r="H364" s="36"/>
      <c r="I364" s="188"/>
      <c r="J364" s="36"/>
      <c r="K364" s="36"/>
      <c r="L364" s="39"/>
      <c r="M364" s="189"/>
      <c r="N364" s="190"/>
      <c r="O364" s="64"/>
      <c r="P364" s="64"/>
      <c r="Q364" s="64"/>
      <c r="R364" s="64"/>
      <c r="S364" s="64"/>
      <c r="T364" s="65"/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T364" s="17" t="s">
        <v>131</v>
      </c>
      <c r="AU364" s="17" t="s">
        <v>82</v>
      </c>
    </row>
    <row r="365" spans="1:65" s="13" customFormat="1" ht="11.25">
      <c r="B365" s="193"/>
      <c r="C365" s="194"/>
      <c r="D365" s="186" t="s">
        <v>133</v>
      </c>
      <c r="E365" s="195" t="s">
        <v>19</v>
      </c>
      <c r="F365" s="196" t="s">
        <v>572</v>
      </c>
      <c r="G365" s="194"/>
      <c r="H365" s="197">
        <v>0.57599999999999996</v>
      </c>
      <c r="I365" s="198"/>
      <c r="J365" s="194"/>
      <c r="K365" s="194"/>
      <c r="L365" s="199"/>
      <c r="M365" s="200"/>
      <c r="N365" s="201"/>
      <c r="O365" s="201"/>
      <c r="P365" s="201"/>
      <c r="Q365" s="201"/>
      <c r="R365" s="201"/>
      <c r="S365" s="201"/>
      <c r="T365" s="202"/>
      <c r="AT365" s="203" t="s">
        <v>133</v>
      </c>
      <c r="AU365" s="203" t="s">
        <v>82</v>
      </c>
      <c r="AV365" s="13" t="s">
        <v>82</v>
      </c>
      <c r="AW365" s="13" t="s">
        <v>33</v>
      </c>
      <c r="AX365" s="13" t="s">
        <v>79</v>
      </c>
      <c r="AY365" s="203" t="s">
        <v>120</v>
      </c>
    </row>
    <row r="366" spans="1:65" s="2" customFormat="1" ht="16.5" customHeight="1">
      <c r="A366" s="34"/>
      <c r="B366" s="35"/>
      <c r="C366" s="173" t="s">
        <v>573</v>
      </c>
      <c r="D366" s="173" t="s">
        <v>122</v>
      </c>
      <c r="E366" s="174" t="s">
        <v>574</v>
      </c>
      <c r="F366" s="175" t="s">
        <v>575</v>
      </c>
      <c r="G366" s="176" t="s">
        <v>205</v>
      </c>
      <c r="H366" s="177">
        <v>4.032</v>
      </c>
      <c r="I366" s="178"/>
      <c r="J366" s="179">
        <f>ROUND(I366*H366,2)</f>
        <v>0</v>
      </c>
      <c r="K366" s="175" t="s">
        <v>126</v>
      </c>
      <c r="L366" s="39"/>
      <c r="M366" s="180" t="s">
        <v>19</v>
      </c>
      <c r="N366" s="181" t="s">
        <v>42</v>
      </c>
      <c r="O366" s="64"/>
      <c r="P366" s="182">
        <f>O366*H366</f>
        <v>0</v>
      </c>
      <c r="Q366" s="182">
        <v>0</v>
      </c>
      <c r="R366" s="182">
        <f>Q366*H366</f>
        <v>0</v>
      </c>
      <c r="S366" s="182">
        <v>0</v>
      </c>
      <c r="T366" s="183">
        <f>S366*H366</f>
        <v>0</v>
      </c>
      <c r="U366" s="34"/>
      <c r="V366" s="34"/>
      <c r="W366" s="34"/>
      <c r="X366" s="34"/>
      <c r="Y366" s="34"/>
      <c r="Z366" s="34"/>
      <c r="AA366" s="34"/>
      <c r="AB366" s="34"/>
      <c r="AC366" s="34"/>
      <c r="AD366" s="34"/>
      <c r="AE366" s="34"/>
      <c r="AR366" s="184" t="s">
        <v>127</v>
      </c>
      <c r="AT366" s="184" t="s">
        <v>122</v>
      </c>
      <c r="AU366" s="184" t="s">
        <v>82</v>
      </c>
      <c r="AY366" s="17" t="s">
        <v>120</v>
      </c>
      <c r="BE366" s="185">
        <f>IF(N366="základní",J366,0)</f>
        <v>0</v>
      </c>
      <c r="BF366" s="185">
        <f>IF(N366="snížená",J366,0)</f>
        <v>0</v>
      </c>
      <c r="BG366" s="185">
        <f>IF(N366="zákl. přenesená",J366,0)</f>
        <v>0</v>
      </c>
      <c r="BH366" s="185">
        <f>IF(N366="sníž. přenesená",J366,0)</f>
        <v>0</v>
      </c>
      <c r="BI366" s="185">
        <f>IF(N366="nulová",J366,0)</f>
        <v>0</v>
      </c>
      <c r="BJ366" s="17" t="s">
        <v>79</v>
      </c>
      <c r="BK366" s="185">
        <f>ROUND(I366*H366,2)</f>
        <v>0</v>
      </c>
      <c r="BL366" s="17" t="s">
        <v>127</v>
      </c>
      <c r="BM366" s="184" t="s">
        <v>576</v>
      </c>
    </row>
    <row r="367" spans="1:65" s="2" customFormat="1" ht="19.5">
      <c r="A367" s="34"/>
      <c r="B367" s="35"/>
      <c r="C367" s="36"/>
      <c r="D367" s="186" t="s">
        <v>129</v>
      </c>
      <c r="E367" s="36"/>
      <c r="F367" s="187" t="s">
        <v>577</v>
      </c>
      <c r="G367" s="36"/>
      <c r="H367" s="36"/>
      <c r="I367" s="188"/>
      <c r="J367" s="36"/>
      <c r="K367" s="36"/>
      <c r="L367" s="39"/>
      <c r="M367" s="189"/>
      <c r="N367" s="190"/>
      <c r="O367" s="64"/>
      <c r="P367" s="64"/>
      <c r="Q367" s="64"/>
      <c r="R367" s="64"/>
      <c r="S367" s="64"/>
      <c r="T367" s="65"/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T367" s="17" t="s">
        <v>129</v>
      </c>
      <c r="AU367" s="17" t="s">
        <v>82</v>
      </c>
    </row>
    <row r="368" spans="1:65" s="2" customFormat="1" ht="11.25">
      <c r="A368" s="34"/>
      <c r="B368" s="35"/>
      <c r="C368" s="36"/>
      <c r="D368" s="191" t="s">
        <v>131</v>
      </c>
      <c r="E368" s="36"/>
      <c r="F368" s="192" t="s">
        <v>578</v>
      </c>
      <c r="G368" s="36"/>
      <c r="H368" s="36"/>
      <c r="I368" s="188"/>
      <c r="J368" s="36"/>
      <c r="K368" s="36"/>
      <c r="L368" s="39"/>
      <c r="M368" s="189"/>
      <c r="N368" s="190"/>
      <c r="O368" s="64"/>
      <c r="P368" s="64"/>
      <c r="Q368" s="64"/>
      <c r="R368" s="64"/>
      <c r="S368" s="64"/>
      <c r="T368" s="65"/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T368" s="17" t="s">
        <v>131</v>
      </c>
      <c r="AU368" s="17" t="s">
        <v>82</v>
      </c>
    </row>
    <row r="369" spans="1:65" s="13" customFormat="1" ht="11.25">
      <c r="B369" s="193"/>
      <c r="C369" s="194"/>
      <c r="D369" s="186" t="s">
        <v>133</v>
      </c>
      <c r="E369" s="195" t="s">
        <v>19</v>
      </c>
      <c r="F369" s="196" t="s">
        <v>579</v>
      </c>
      <c r="G369" s="194"/>
      <c r="H369" s="197">
        <v>4.032</v>
      </c>
      <c r="I369" s="198"/>
      <c r="J369" s="194"/>
      <c r="K369" s="194"/>
      <c r="L369" s="199"/>
      <c r="M369" s="200"/>
      <c r="N369" s="201"/>
      <c r="O369" s="201"/>
      <c r="P369" s="201"/>
      <c r="Q369" s="201"/>
      <c r="R369" s="201"/>
      <c r="S369" s="201"/>
      <c r="T369" s="202"/>
      <c r="AT369" s="203" t="s">
        <v>133</v>
      </c>
      <c r="AU369" s="203" t="s">
        <v>82</v>
      </c>
      <c r="AV369" s="13" t="s">
        <v>82</v>
      </c>
      <c r="AW369" s="13" t="s">
        <v>33</v>
      </c>
      <c r="AX369" s="13" t="s">
        <v>79</v>
      </c>
      <c r="AY369" s="203" t="s">
        <v>120</v>
      </c>
    </row>
    <row r="370" spans="1:65" s="2" customFormat="1" ht="24.2" customHeight="1">
      <c r="A370" s="34"/>
      <c r="B370" s="35"/>
      <c r="C370" s="173" t="s">
        <v>580</v>
      </c>
      <c r="D370" s="173" t="s">
        <v>122</v>
      </c>
      <c r="E370" s="174" t="s">
        <v>581</v>
      </c>
      <c r="F370" s="175" t="s">
        <v>582</v>
      </c>
      <c r="G370" s="176" t="s">
        <v>205</v>
      </c>
      <c r="H370" s="177">
        <v>0.57599999999999996</v>
      </c>
      <c r="I370" s="178"/>
      <c r="J370" s="179">
        <f>ROUND(I370*H370,2)</f>
        <v>0</v>
      </c>
      <c r="K370" s="175" t="s">
        <v>126</v>
      </c>
      <c r="L370" s="39"/>
      <c r="M370" s="180" t="s">
        <v>19</v>
      </c>
      <c r="N370" s="181" t="s">
        <v>42</v>
      </c>
      <c r="O370" s="64"/>
      <c r="P370" s="182">
        <f>O370*H370</f>
        <v>0</v>
      </c>
      <c r="Q370" s="182">
        <v>0</v>
      </c>
      <c r="R370" s="182">
        <f>Q370*H370</f>
        <v>0</v>
      </c>
      <c r="S370" s="182">
        <v>0</v>
      </c>
      <c r="T370" s="183">
        <f>S370*H370</f>
        <v>0</v>
      </c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R370" s="184" t="s">
        <v>127</v>
      </c>
      <c r="AT370" s="184" t="s">
        <v>122</v>
      </c>
      <c r="AU370" s="184" t="s">
        <v>82</v>
      </c>
      <c r="AY370" s="17" t="s">
        <v>120</v>
      </c>
      <c r="BE370" s="185">
        <f>IF(N370="základní",J370,0)</f>
        <v>0</v>
      </c>
      <c r="BF370" s="185">
        <f>IF(N370="snížená",J370,0)</f>
        <v>0</v>
      </c>
      <c r="BG370" s="185">
        <f>IF(N370="zákl. přenesená",J370,0)</f>
        <v>0</v>
      </c>
      <c r="BH370" s="185">
        <f>IF(N370="sníž. přenesená",J370,0)</f>
        <v>0</v>
      </c>
      <c r="BI370" s="185">
        <f>IF(N370="nulová",J370,0)</f>
        <v>0</v>
      </c>
      <c r="BJ370" s="17" t="s">
        <v>79</v>
      </c>
      <c r="BK370" s="185">
        <f>ROUND(I370*H370,2)</f>
        <v>0</v>
      </c>
      <c r="BL370" s="17" t="s">
        <v>127</v>
      </c>
      <c r="BM370" s="184" t="s">
        <v>583</v>
      </c>
    </row>
    <row r="371" spans="1:65" s="2" customFormat="1" ht="19.5">
      <c r="A371" s="34"/>
      <c r="B371" s="35"/>
      <c r="C371" s="36"/>
      <c r="D371" s="186" t="s">
        <v>129</v>
      </c>
      <c r="E371" s="36"/>
      <c r="F371" s="187" t="s">
        <v>584</v>
      </c>
      <c r="G371" s="36"/>
      <c r="H371" s="36"/>
      <c r="I371" s="188"/>
      <c r="J371" s="36"/>
      <c r="K371" s="36"/>
      <c r="L371" s="39"/>
      <c r="M371" s="189"/>
      <c r="N371" s="190"/>
      <c r="O371" s="64"/>
      <c r="P371" s="64"/>
      <c r="Q371" s="64"/>
      <c r="R371" s="64"/>
      <c r="S371" s="64"/>
      <c r="T371" s="65"/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T371" s="17" t="s">
        <v>129</v>
      </c>
      <c r="AU371" s="17" t="s">
        <v>82</v>
      </c>
    </row>
    <row r="372" spans="1:65" s="2" customFormat="1" ht="11.25">
      <c r="A372" s="34"/>
      <c r="B372" s="35"/>
      <c r="C372" s="36"/>
      <c r="D372" s="191" t="s">
        <v>131</v>
      </c>
      <c r="E372" s="36"/>
      <c r="F372" s="192" t="s">
        <v>585</v>
      </c>
      <c r="G372" s="36"/>
      <c r="H372" s="36"/>
      <c r="I372" s="188"/>
      <c r="J372" s="36"/>
      <c r="K372" s="36"/>
      <c r="L372" s="39"/>
      <c r="M372" s="189"/>
      <c r="N372" s="190"/>
      <c r="O372" s="64"/>
      <c r="P372" s="64"/>
      <c r="Q372" s="64"/>
      <c r="R372" s="64"/>
      <c r="S372" s="64"/>
      <c r="T372" s="65"/>
      <c r="U372" s="34"/>
      <c r="V372" s="34"/>
      <c r="W372" s="34"/>
      <c r="X372" s="34"/>
      <c r="Y372" s="34"/>
      <c r="Z372" s="34"/>
      <c r="AA372" s="34"/>
      <c r="AB372" s="34"/>
      <c r="AC372" s="34"/>
      <c r="AD372" s="34"/>
      <c r="AE372" s="34"/>
      <c r="AT372" s="17" t="s">
        <v>131</v>
      </c>
      <c r="AU372" s="17" t="s">
        <v>82</v>
      </c>
    </row>
    <row r="373" spans="1:65" s="13" customFormat="1" ht="11.25">
      <c r="B373" s="193"/>
      <c r="C373" s="194"/>
      <c r="D373" s="186" t="s">
        <v>133</v>
      </c>
      <c r="E373" s="195" t="s">
        <v>19</v>
      </c>
      <c r="F373" s="196" t="s">
        <v>572</v>
      </c>
      <c r="G373" s="194"/>
      <c r="H373" s="197">
        <v>0.57599999999999996</v>
      </c>
      <c r="I373" s="198"/>
      <c r="J373" s="194"/>
      <c r="K373" s="194"/>
      <c r="L373" s="199"/>
      <c r="M373" s="200"/>
      <c r="N373" s="201"/>
      <c r="O373" s="201"/>
      <c r="P373" s="201"/>
      <c r="Q373" s="201"/>
      <c r="R373" s="201"/>
      <c r="S373" s="201"/>
      <c r="T373" s="202"/>
      <c r="AT373" s="203" t="s">
        <v>133</v>
      </c>
      <c r="AU373" s="203" t="s">
        <v>82</v>
      </c>
      <c r="AV373" s="13" t="s">
        <v>82</v>
      </c>
      <c r="AW373" s="13" t="s">
        <v>33</v>
      </c>
      <c r="AX373" s="13" t="s">
        <v>79</v>
      </c>
      <c r="AY373" s="203" t="s">
        <v>120</v>
      </c>
    </row>
    <row r="374" spans="1:65" s="2" customFormat="1" ht="16.5" customHeight="1">
      <c r="A374" s="34"/>
      <c r="B374" s="35"/>
      <c r="C374" s="173" t="s">
        <v>586</v>
      </c>
      <c r="D374" s="173" t="s">
        <v>122</v>
      </c>
      <c r="E374" s="174" t="s">
        <v>587</v>
      </c>
      <c r="F374" s="175" t="s">
        <v>588</v>
      </c>
      <c r="G374" s="176" t="s">
        <v>205</v>
      </c>
      <c r="H374" s="177">
        <v>373.37200000000001</v>
      </c>
      <c r="I374" s="178"/>
      <c r="J374" s="179">
        <f>ROUND(I374*H374,2)</f>
        <v>0</v>
      </c>
      <c r="K374" s="175" t="s">
        <v>126</v>
      </c>
      <c r="L374" s="39"/>
      <c r="M374" s="180" t="s">
        <v>19</v>
      </c>
      <c r="N374" s="181" t="s">
        <v>42</v>
      </c>
      <c r="O374" s="64"/>
      <c r="P374" s="182">
        <f>O374*H374</f>
        <v>0</v>
      </c>
      <c r="Q374" s="182">
        <v>0</v>
      </c>
      <c r="R374" s="182">
        <f>Q374*H374</f>
        <v>0</v>
      </c>
      <c r="S374" s="182">
        <v>0</v>
      </c>
      <c r="T374" s="183">
        <f>S374*H374</f>
        <v>0</v>
      </c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R374" s="184" t="s">
        <v>127</v>
      </c>
      <c r="AT374" s="184" t="s">
        <v>122</v>
      </c>
      <c r="AU374" s="184" t="s">
        <v>82</v>
      </c>
      <c r="AY374" s="17" t="s">
        <v>120</v>
      </c>
      <c r="BE374" s="185">
        <f>IF(N374="základní",J374,0)</f>
        <v>0</v>
      </c>
      <c r="BF374" s="185">
        <f>IF(N374="snížená",J374,0)</f>
        <v>0</v>
      </c>
      <c r="BG374" s="185">
        <f>IF(N374="zákl. přenesená",J374,0)</f>
        <v>0</v>
      </c>
      <c r="BH374" s="185">
        <f>IF(N374="sníž. přenesená",J374,0)</f>
        <v>0</v>
      </c>
      <c r="BI374" s="185">
        <f>IF(N374="nulová",J374,0)</f>
        <v>0</v>
      </c>
      <c r="BJ374" s="17" t="s">
        <v>79</v>
      </c>
      <c r="BK374" s="185">
        <f>ROUND(I374*H374,2)</f>
        <v>0</v>
      </c>
      <c r="BL374" s="17" t="s">
        <v>127</v>
      </c>
      <c r="BM374" s="184" t="s">
        <v>589</v>
      </c>
    </row>
    <row r="375" spans="1:65" s="2" customFormat="1" ht="11.25">
      <c r="A375" s="34"/>
      <c r="B375" s="35"/>
      <c r="C375" s="36"/>
      <c r="D375" s="186" t="s">
        <v>129</v>
      </c>
      <c r="E375" s="36"/>
      <c r="F375" s="187" t="s">
        <v>590</v>
      </c>
      <c r="G375" s="36"/>
      <c r="H375" s="36"/>
      <c r="I375" s="188"/>
      <c r="J375" s="36"/>
      <c r="K375" s="36"/>
      <c r="L375" s="39"/>
      <c r="M375" s="189"/>
      <c r="N375" s="190"/>
      <c r="O375" s="64"/>
      <c r="P375" s="64"/>
      <c r="Q375" s="64"/>
      <c r="R375" s="64"/>
      <c r="S375" s="64"/>
      <c r="T375" s="65"/>
      <c r="U375" s="34"/>
      <c r="V375" s="34"/>
      <c r="W375" s="34"/>
      <c r="X375" s="34"/>
      <c r="Y375" s="34"/>
      <c r="Z375" s="34"/>
      <c r="AA375" s="34"/>
      <c r="AB375" s="34"/>
      <c r="AC375" s="34"/>
      <c r="AD375" s="34"/>
      <c r="AE375" s="34"/>
      <c r="AT375" s="17" t="s">
        <v>129</v>
      </c>
      <c r="AU375" s="17" t="s">
        <v>82</v>
      </c>
    </row>
    <row r="376" spans="1:65" s="2" customFormat="1" ht="11.25">
      <c r="A376" s="34"/>
      <c r="B376" s="35"/>
      <c r="C376" s="36"/>
      <c r="D376" s="191" t="s">
        <v>131</v>
      </c>
      <c r="E376" s="36"/>
      <c r="F376" s="192" t="s">
        <v>591</v>
      </c>
      <c r="G376" s="36"/>
      <c r="H376" s="36"/>
      <c r="I376" s="188"/>
      <c r="J376" s="36"/>
      <c r="K376" s="36"/>
      <c r="L376" s="39"/>
      <c r="M376" s="189"/>
      <c r="N376" s="190"/>
      <c r="O376" s="64"/>
      <c r="P376" s="64"/>
      <c r="Q376" s="64"/>
      <c r="R376" s="64"/>
      <c r="S376" s="64"/>
      <c r="T376" s="65"/>
      <c r="U376" s="34"/>
      <c r="V376" s="34"/>
      <c r="W376" s="34"/>
      <c r="X376" s="34"/>
      <c r="Y376" s="34"/>
      <c r="Z376" s="34"/>
      <c r="AA376" s="34"/>
      <c r="AB376" s="34"/>
      <c r="AC376" s="34"/>
      <c r="AD376" s="34"/>
      <c r="AE376" s="34"/>
      <c r="AT376" s="17" t="s">
        <v>131</v>
      </c>
      <c r="AU376" s="17" t="s">
        <v>82</v>
      </c>
    </row>
    <row r="377" spans="1:65" s="13" customFormat="1" ht="11.25">
      <c r="B377" s="193"/>
      <c r="C377" s="194"/>
      <c r="D377" s="186" t="s">
        <v>133</v>
      </c>
      <c r="E377" s="195" t="s">
        <v>19</v>
      </c>
      <c r="F377" s="196" t="s">
        <v>592</v>
      </c>
      <c r="G377" s="194"/>
      <c r="H377" s="197">
        <v>373.37200000000001</v>
      </c>
      <c r="I377" s="198"/>
      <c r="J377" s="194"/>
      <c r="K377" s="194"/>
      <c r="L377" s="199"/>
      <c r="M377" s="200"/>
      <c r="N377" s="201"/>
      <c r="O377" s="201"/>
      <c r="P377" s="201"/>
      <c r="Q377" s="201"/>
      <c r="R377" s="201"/>
      <c r="S377" s="201"/>
      <c r="T377" s="202"/>
      <c r="AT377" s="203" t="s">
        <v>133</v>
      </c>
      <c r="AU377" s="203" t="s">
        <v>82</v>
      </c>
      <c r="AV377" s="13" t="s">
        <v>82</v>
      </c>
      <c r="AW377" s="13" t="s">
        <v>33</v>
      </c>
      <c r="AX377" s="13" t="s">
        <v>79</v>
      </c>
      <c r="AY377" s="203" t="s">
        <v>120</v>
      </c>
    </row>
    <row r="378" spans="1:65" s="2" customFormat="1" ht="16.5" customHeight="1">
      <c r="A378" s="34"/>
      <c r="B378" s="35"/>
      <c r="C378" s="173" t="s">
        <v>593</v>
      </c>
      <c r="D378" s="173" t="s">
        <v>122</v>
      </c>
      <c r="E378" s="174" t="s">
        <v>594</v>
      </c>
      <c r="F378" s="175" t="s">
        <v>595</v>
      </c>
      <c r="G378" s="176" t="s">
        <v>205</v>
      </c>
      <c r="H378" s="177">
        <v>2613.6039999999998</v>
      </c>
      <c r="I378" s="178"/>
      <c r="J378" s="179">
        <f>ROUND(I378*H378,2)</f>
        <v>0</v>
      </c>
      <c r="K378" s="175" t="s">
        <v>126</v>
      </c>
      <c r="L378" s="39"/>
      <c r="M378" s="180" t="s">
        <v>19</v>
      </c>
      <c r="N378" s="181" t="s">
        <v>42</v>
      </c>
      <c r="O378" s="64"/>
      <c r="P378" s="182">
        <f>O378*H378</f>
        <v>0</v>
      </c>
      <c r="Q378" s="182">
        <v>0</v>
      </c>
      <c r="R378" s="182">
        <f>Q378*H378</f>
        <v>0</v>
      </c>
      <c r="S378" s="182">
        <v>0</v>
      </c>
      <c r="T378" s="183">
        <f>S378*H378</f>
        <v>0</v>
      </c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R378" s="184" t="s">
        <v>127</v>
      </c>
      <c r="AT378" s="184" t="s">
        <v>122</v>
      </c>
      <c r="AU378" s="184" t="s">
        <v>82</v>
      </c>
      <c r="AY378" s="17" t="s">
        <v>120</v>
      </c>
      <c r="BE378" s="185">
        <f>IF(N378="základní",J378,0)</f>
        <v>0</v>
      </c>
      <c r="BF378" s="185">
        <f>IF(N378="snížená",J378,0)</f>
        <v>0</v>
      </c>
      <c r="BG378" s="185">
        <f>IF(N378="zákl. přenesená",J378,0)</f>
        <v>0</v>
      </c>
      <c r="BH378" s="185">
        <f>IF(N378="sníž. přenesená",J378,0)</f>
        <v>0</v>
      </c>
      <c r="BI378" s="185">
        <f>IF(N378="nulová",J378,0)</f>
        <v>0</v>
      </c>
      <c r="BJ378" s="17" t="s">
        <v>79</v>
      </c>
      <c r="BK378" s="185">
        <f>ROUND(I378*H378,2)</f>
        <v>0</v>
      </c>
      <c r="BL378" s="17" t="s">
        <v>127</v>
      </c>
      <c r="BM378" s="184" t="s">
        <v>596</v>
      </c>
    </row>
    <row r="379" spans="1:65" s="2" customFormat="1" ht="11.25">
      <c r="A379" s="34"/>
      <c r="B379" s="35"/>
      <c r="C379" s="36"/>
      <c r="D379" s="186" t="s">
        <v>129</v>
      </c>
      <c r="E379" s="36"/>
      <c r="F379" s="187" t="s">
        <v>597</v>
      </c>
      <c r="G379" s="36"/>
      <c r="H379" s="36"/>
      <c r="I379" s="188"/>
      <c r="J379" s="36"/>
      <c r="K379" s="36"/>
      <c r="L379" s="39"/>
      <c r="M379" s="189"/>
      <c r="N379" s="190"/>
      <c r="O379" s="64"/>
      <c r="P379" s="64"/>
      <c r="Q379" s="64"/>
      <c r="R379" s="64"/>
      <c r="S379" s="64"/>
      <c r="T379" s="65"/>
      <c r="U379" s="34"/>
      <c r="V379" s="34"/>
      <c r="W379" s="34"/>
      <c r="X379" s="34"/>
      <c r="Y379" s="34"/>
      <c r="Z379" s="34"/>
      <c r="AA379" s="34"/>
      <c r="AB379" s="34"/>
      <c r="AC379" s="34"/>
      <c r="AD379" s="34"/>
      <c r="AE379" s="34"/>
      <c r="AT379" s="17" t="s">
        <v>129</v>
      </c>
      <c r="AU379" s="17" t="s">
        <v>82</v>
      </c>
    </row>
    <row r="380" spans="1:65" s="2" customFormat="1" ht="11.25">
      <c r="A380" s="34"/>
      <c r="B380" s="35"/>
      <c r="C380" s="36"/>
      <c r="D380" s="191" t="s">
        <v>131</v>
      </c>
      <c r="E380" s="36"/>
      <c r="F380" s="192" t="s">
        <v>598</v>
      </c>
      <c r="G380" s="36"/>
      <c r="H380" s="36"/>
      <c r="I380" s="188"/>
      <c r="J380" s="36"/>
      <c r="K380" s="36"/>
      <c r="L380" s="39"/>
      <c r="M380" s="189"/>
      <c r="N380" s="190"/>
      <c r="O380" s="64"/>
      <c r="P380" s="64"/>
      <c r="Q380" s="64"/>
      <c r="R380" s="64"/>
      <c r="S380" s="64"/>
      <c r="T380" s="65"/>
      <c r="U380" s="34"/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  <c r="AT380" s="17" t="s">
        <v>131</v>
      </c>
      <c r="AU380" s="17" t="s">
        <v>82</v>
      </c>
    </row>
    <row r="381" spans="1:65" s="13" customFormat="1" ht="11.25">
      <c r="B381" s="193"/>
      <c r="C381" s="194"/>
      <c r="D381" s="186" t="s">
        <v>133</v>
      </c>
      <c r="E381" s="195" t="s">
        <v>19</v>
      </c>
      <c r="F381" s="196" t="s">
        <v>599</v>
      </c>
      <c r="G381" s="194"/>
      <c r="H381" s="197">
        <v>2613.6039999999998</v>
      </c>
      <c r="I381" s="198"/>
      <c r="J381" s="194"/>
      <c r="K381" s="194"/>
      <c r="L381" s="199"/>
      <c r="M381" s="200"/>
      <c r="N381" s="201"/>
      <c r="O381" s="201"/>
      <c r="P381" s="201"/>
      <c r="Q381" s="201"/>
      <c r="R381" s="201"/>
      <c r="S381" s="201"/>
      <c r="T381" s="202"/>
      <c r="AT381" s="203" t="s">
        <v>133</v>
      </c>
      <c r="AU381" s="203" t="s">
        <v>82</v>
      </c>
      <c r="AV381" s="13" t="s">
        <v>82</v>
      </c>
      <c r="AW381" s="13" t="s">
        <v>33</v>
      </c>
      <c r="AX381" s="13" t="s">
        <v>79</v>
      </c>
      <c r="AY381" s="203" t="s">
        <v>120</v>
      </c>
    </row>
    <row r="382" spans="1:65" s="2" customFormat="1" ht="24.2" customHeight="1">
      <c r="A382" s="34"/>
      <c r="B382" s="35"/>
      <c r="C382" s="173" t="s">
        <v>600</v>
      </c>
      <c r="D382" s="173" t="s">
        <v>122</v>
      </c>
      <c r="E382" s="174" t="s">
        <v>601</v>
      </c>
      <c r="F382" s="175" t="s">
        <v>602</v>
      </c>
      <c r="G382" s="176" t="s">
        <v>205</v>
      </c>
      <c r="H382" s="177">
        <v>305.36</v>
      </c>
      <c r="I382" s="178"/>
      <c r="J382" s="179">
        <f>ROUND(I382*H382,2)</f>
        <v>0</v>
      </c>
      <c r="K382" s="175" t="s">
        <v>126</v>
      </c>
      <c r="L382" s="39"/>
      <c r="M382" s="180" t="s">
        <v>19</v>
      </c>
      <c r="N382" s="181" t="s">
        <v>42</v>
      </c>
      <c r="O382" s="64"/>
      <c r="P382" s="182">
        <f>O382*H382</f>
        <v>0</v>
      </c>
      <c r="Q382" s="182">
        <v>0</v>
      </c>
      <c r="R382" s="182">
        <f>Q382*H382</f>
        <v>0</v>
      </c>
      <c r="S382" s="182">
        <v>0</v>
      </c>
      <c r="T382" s="183">
        <f>S382*H382</f>
        <v>0</v>
      </c>
      <c r="U382" s="34"/>
      <c r="V382" s="34"/>
      <c r="W382" s="34"/>
      <c r="X382" s="34"/>
      <c r="Y382" s="34"/>
      <c r="Z382" s="34"/>
      <c r="AA382" s="34"/>
      <c r="AB382" s="34"/>
      <c r="AC382" s="34"/>
      <c r="AD382" s="34"/>
      <c r="AE382" s="34"/>
      <c r="AR382" s="184" t="s">
        <v>127</v>
      </c>
      <c r="AT382" s="184" t="s">
        <v>122</v>
      </c>
      <c r="AU382" s="184" t="s">
        <v>82</v>
      </c>
      <c r="AY382" s="17" t="s">
        <v>120</v>
      </c>
      <c r="BE382" s="185">
        <f>IF(N382="základní",J382,0)</f>
        <v>0</v>
      </c>
      <c r="BF382" s="185">
        <f>IF(N382="snížená",J382,0)</f>
        <v>0</v>
      </c>
      <c r="BG382" s="185">
        <f>IF(N382="zákl. přenesená",J382,0)</f>
        <v>0</v>
      </c>
      <c r="BH382" s="185">
        <f>IF(N382="sníž. přenesená",J382,0)</f>
        <v>0</v>
      </c>
      <c r="BI382" s="185">
        <f>IF(N382="nulová",J382,0)</f>
        <v>0</v>
      </c>
      <c r="BJ382" s="17" t="s">
        <v>79</v>
      </c>
      <c r="BK382" s="185">
        <f>ROUND(I382*H382,2)</f>
        <v>0</v>
      </c>
      <c r="BL382" s="17" t="s">
        <v>127</v>
      </c>
      <c r="BM382" s="184" t="s">
        <v>603</v>
      </c>
    </row>
    <row r="383" spans="1:65" s="2" customFormat="1" ht="19.5">
      <c r="A383" s="34"/>
      <c r="B383" s="35"/>
      <c r="C383" s="36"/>
      <c r="D383" s="186" t="s">
        <v>129</v>
      </c>
      <c r="E383" s="36"/>
      <c r="F383" s="187" t="s">
        <v>207</v>
      </c>
      <c r="G383" s="36"/>
      <c r="H383" s="36"/>
      <c r="I383" s="188"/>
      <c r="J383" s="36"/>
      <c r="K383" s="36"/>
      <c r="L383" s="39"/>
      <c r="M383" s="189"/>
      <c r="N383" s="190"/>
      <c r="O383" s="64"/>
      <c r="P383" s="64"/>
      <c r="Q383" s="64"/>
      <c r="R383" s="64"/>
      <c r="S383" s="64"/>
      <c r="T383" s="65"/>
      <c r="U383" s="34"/>
      <c r="V383" s="34"/>
      <c r="W383" s="34"/>
      <c r="X383" s="34"/>
      <c r="Y383" s="34"/>
      <c r="Z383" s="34"/>
      <c r="AA383" s="34"/>
      <c r="AB383" s="34"/>
      <c r="AC383" s="34"/>
      <c r="AD383" s="34"/>
      <c r="AE383" s="34"/>
      <c r="AT383" s="17" t="s">
        <v>129</v>
      </c>
      <c r="AU383" s="17" t="s">
        <v>82</v>
      </c>
    </row>
    <row r="384" spans="1:65" s="2" customFormat="1" ht="11.25">
      <c r="A384" s="34"/>
      <c r="B384" s="35"/>
      <c r="C384" s="36"/>
      <c r="D384" s="191" t="s">
        <v>131</v>
      </c>
      <c r="E384" s="36"/>
      <c r="F384" s="192" t="s">
        <v>604</v>
      </c>
      <c r="G384" s="36"/>
      <c r="H384" s="36"/>
      <c r="I384" s="188"/>
      <c r="J384" s="36"/>
      <c r="K384" s="36"/>
      <c r="L384" s="39"/>
      <c r="M384" s="189"/>
      <c r="N384" s="190"/>
      <c r="O384" s="64"/>
      <c r="P384" s="64"/>
      <c r="Q384" s="64"/>
      <c r="R384" s="64"/>
      <c r="S384" s="64"/>
      <c r="T384" s="65"/>
      <c r="U384" s="34"/>
      <c r="V384" s="34"/>
      <c r="W384" s="34"/>
      <c r="X384" s="34"/>
      <c r="Y384" s="34"/>
      <c r="Z384" s="34"/>
      <c r="AA384" s="34"/>
      <c r="AB384" s="34"/>
      <c r="AC384" s="34"/>
      <c r="AD384" s="34"/>
      <c r="AE384" s="34"/>
      <c r="AT384" s="17" t="s">
        <v>131</v>
      </c>
      <c r="AU384" s="17" t="s">
        <v>82</v>
      </c>
    </row>
    <row r="385" spans="1:65" s="13" customFormat="1" ht="11.25">
      <c r="B385" s="193"/>
      <c r="C385" s="194"/>
      <c r="D385" s="186" t="s">
        <v>133</v>
      </c>
      <c r="E385" s="195" t="s">
        <v>19</v>
      </c>
      <c r="F385" s="196" t="s">
        <v>605</v>
      </c>
      <c r="G385" s="194"/>
      <c r="H385" s="197">
        <v>305.36</v>
      </c>
      <c r="I385" s="198"/>
      <c r="J385" s="194"/>
      <c r="K385" s="194"/>
      <c r="L385" s="199"/>
      <c r="M385" s="200"/>
      <c r="N385" s="201"/>
      <c r="O385" s="201"/>
      <c r="P385" s="201"/>
      <c r="Q385" s="201"/>
      <c r="R385" s="201"/>
      <c r="S385" s="201"/>
      <c r="T385" s="202"/>
      <c r="AT385" s="203" t="s">
        <v>133</v>
      </c>
      <c r="AU385" s="203" t="s">
        <v>82</v>
      </c>
      <c r="AV385" s="13" t="s">
        <v>82</v>
      </c>
      <c r="AW385" s="13" t="s">
        <v>33</v>
      </c>
      <c r="AX385" s="13" t="s">
        <v>79</v>
      </c>
      <c r="AY385" s="203" t="s">
        <v>120</v>
      </c>
    </row>
    <row r="386" spans="1:65" s="2" customFormat="1" ht="24.2" customHeight="1">
      <c r="A386" s="34"/>
      <c r="B386" s="35"/>
      <c r="C386" s="173" t="s">
        <v>606</v>
      </c>
      <c r="D386" s="173" t="s">
        <v>122</v>
      </c>
      <c r="E386" s="174" t="s">
        <v>607</v>
      </c>
      <c r="F386" s="175" t="s">
        <v>608</v>
      </c>
      <c r="G386" s="176" t="s">
        <v>205</v>
      </c>
      <c r="H386" s="177">
        <v>68.012</v>
      </c>
      <c r="I386" s="178"/>
      <c r="J386" s="179">
        <f>ROUND(I386*H386,2)</f>
        <v>0</v>
      </c>
      <c r="K386" s="175" t="s">
        <v>126</v>
      </c>
      <c r="L386" s="39"/>
      <c r="M386" s="180" t="s">
        <v>19</v>
      </c>
      <c r="N386" s="181" t="s">
        <v>42</v>
      </c>
      <c r="O386" s="64"/>
      <c r="P386" s="182">
        <f>O386*H386</f>
        <v>0</v>
      </c>
      <c r="Q386" s="182">
        <v>0</v>
      </c>
      <c r="R386" s="182">
        <f>Q386*H386</f>
        <v>0</v>
      </c>
      <c r="S386" s="182">
        <v>0</v>
      </c>
      <c r="T386" s="183">
        <f>S386*H386</f>
        <v>0</v>
      </c>
      <c r="U386" s="34"/>
      <c r="V386" s="34"/>
      <c r="W386" s="34"/>
      <c r="X386" s="34"/>
      <c r="Y386" s="34"/>
      <c r="Z386" s="34"/>
      <c r="AA386" s="34"/>
      <c r="AB386" s="34"/>
      <c r="AC386" s="34"/>
      <c r="AD386" s="34"/>
      <c r="AE386" s="34"/>
      <c r="AR386" s="184" t="s">
        <v>127</v>
      </c>
      <c r="AT386" s="184" t="s">
        <v>122</v>
      </c>
      <c r="AU386" s="184" t="s">
        <v>82</v>
      </c>
      <c r="AY386" s="17" t="s">
        <v>120</v>
      </c>
      <c r="BE386" s="185">
        <f>IF(N386="základní",J386,0)</f>
        <v>0</v>
      </c>
      <c r="BF386" s="185">
        <f>IF(N386="snížená",J386,0)</f>
        <v>0</v>
      </c>
      <c r="BG386" s="185">
        <f>IF(N386="zákl. přenesená",J386,0)</f>
        <v>0</v>
      </c>
      <c r="BH386" s="185">
        <f>IF(N386="sníž. přenesená",J386,0)</f>
        <v>0</v>
      </c>
      <c r="BI386" s="185">
        <f>IF(N386="nulová",J386,0)</f>
        <v>0</v>
      </c>
      <c r="BJ386" s="17" t="s">
        <v>79</v>
      </c>
      <c r="BK386" s="185">
        <f>ROUND(I386*H386,2)</f>
        <v>0</v>
      </c>
      <c r="BL386" s="17" t="s">
        <v>127</v>
      </c>
      <c r="BM386" s="184" t="s">
        <v>609</v>
      </c>
    </row>
    <row r="387" spans="1:65" s="2" customFormat="1" ht="19.5">
      <c r="A387" s="34"/>
      <c r="B387" s="35"/>
      <c r="C387" s="36"/>
      <c r="D387" s="186" t="s">
        <v>129</v>
      </c>
      <c r="E387" s="36"/>
      <c r="F387" s="187" t="s">
        <v>610</v>
      </c>
      <c r="G387" s="36"/>
      <c r="H387" s="36"/>
      <c r="I387" s="188"/>
      <c r="J387" s="36"/>
      <c r="K387" s="36"/>
      <c r="L387" s="39"/>
      <c r="M387" s="189"/>
      <c r="N387" s="190"/>
      <c r="O387" s="64"/>
      <c r="P387" s="64"/>
      <c r="Q387" s="64"/>
      <c r="R387" s="64"/>
      <c r="S387" s="64"/>
      <c r="T387" s="65"/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T387" s="17" t="s">
        <v>129</v>
      </c>
      <c r="AU387" s="17" t="s">
        <v>82</v>
      </c>
    </row>
    <row r="388" spans="1:65" s="2" customFormat="1" ht="11.25">
      <c r="A388" s="34"/>
      <c r="B388" s="35"/>
      <c r="C388" s="36"/>
      <c r="D388" s="191" t="s">
        <v>131</v>
      </c>
      <c r="E388" s="36"/>
      <c r="F388" s="192" t="s">
        <v>611</v>
      </c>
      <c r="G388" s="36"/>
      <c r="H388" s="36"/>
      <c r="I388" s="188"/>
      <c r="J388" s="36"/>
      <c r="K388" s="36"/>
      <c r="L388" s="39"/>
      <c r="M388" s="189"/>
      <c r="N388" s="190"/>
      <c r="O388" s="64"/>
      <c r="P388" s="64"/>
      <c r="Q388" s="64"/>
      <c r="R388" s="64"/>
      <c r="S388" s="64"/>
      <c r="T388" s="65"/>
      <c r="U388" s="34"/>
      <c r="V388" s="34"/>
      <c r="W388" s="34"/>
      <c r="X388" s="34"/>
      <c r="Y388" s="34"/>
      <c r="Z388" s="34"/>
      <c r="AA388" s="34"/>
      <c r="AB388" s="34"/>
      <c r="AC388" s="34"/>
      <c r="AD388" s="34"/>
      <c r="AE388" s="34"/>
      <c r="AT388" s="17" t="s">
        <v>131</v>
      </c>
      <c r="AU388" s="17" t="s">
        <v>82</v>
      </c>
    </row>
    <row r="389" spans="1:65" s="13" customFormat="1" ht="11.25">
      <c r="B389" s="193"/>
      <c r="C389" s="194"/>
      <c r="D389" s="186" t="s">
        <v>133</v>
      </c>
      <c r="E389" s="195" t="s">
        <v>19</v>
      </c>
      <c r="F389" s="196" t="s">
        <v>612</v>
      </c>
      <c r="G389" s="194"/>
      <c r="H389" s="197">
        <v>68.012</v>
      </c>
      <c r="I389" s="198"/>
      <c r="J389" s="194"/>
      <c r="K389" s="194"/>
      <c r="L389" s="199"/>
      <c r="M389" s="200"/>
      <c r="N389" s="201"/>
      <c r="O389" s="201"/>
      <c r="P389" s="201"/>
      <c r="Q389" s="201"/>
      <c r="R389" s="201"/>
      <c r="S389" s="201"/>
      <c r="T389" s="202"/>
      <c r="AT389" s="203" t="s">
        <v>133</v>
      </c>
      <c r="AU389" s="203" t="s">
        <v>82</v>
      </c>
      <c r="AV389" s="13" t="s">
        <v>82</v>
      </c>
      <c r="AW389" s="13" t="s">
        <v>33</v>
      </c>
      <c r="AX389" s="13" t="s">
        <v>79</v>
      </c>
      <c r="AY389" s="203" t="s">
        <v>120</v>
      </c>
    </row>
    <row r="390" spans="1:65" s="12" customFormat="1" ht="22.9" customHeight="1">
      <c r="B390" s="157"/>
      <c r="C390" s="158"/>
      <c r="D390" s="159" t="s">
        <v>70</v>
      </c>
      <c r="E390" s="171" t="s">
        <v>613</v>
      </c>
      <c r="F390" s="171" t="s">
        <v>614</v>
      </c>
      <c r="G390" s="158"/>
      <c r="H390" s="158"/>
      <c r="I390" s="161"/>
      <c r="J390" s="172">
        <f>BK390</f>
        <v>0</v>
      </c>
      <c r="K390" s="158"/>
      <c r="L390" s="163"/>
      <c r="M390" s="164"/>
      <c r="N390" s="165"/>
      <c r="O390" s="165"/>
      <c r="P390" s="166">
        <f>SUM(P391:P393)</f>
        <v>0</v>
      </c>
      <c r="Q390" s="165"/>
      <c r="R390" s="166">
        <f>SUM(R391:R393)</f>
        <v>0</v>
      </c>
      <c r="S390" s="165"/>
      <c r="T390" s="167">
        <f>SUM(T391:T393)</f>
        <v>0</v>
      </c>
      <c r="AR390" s="168" t="s">
        <v>79</v>
      </c>
      <c r="AT390" s="169" t="s">
        <v>70</v>
      </c>
      <c r="AU390" s="169" t="s">
        <v>79</v>
      </c>
      <c r="AY390" s="168" t="s">
        <v>120</v>
      </c>
      <c r="BK390" s="170">
        <f>SUM(BK391:BK393)</f>
        <v>0</v>
      </c>
    </row>
    <row r="391" spans="1:65" s="2" customFormat="1" ht="21.75" customHeight="1">
      <c r="A391" s="34"/>
      <c r="B391" s="35"/>
      <c r="C391" s="173" t="s">
        <v>615</v>
      </c>
      <c r="D391" s="173" t="s">
        <v>122</v>
      </c>
      <c r="E391" s="174" t="s">
        <v>616</v>
      </c>
      <c r="F391" s="175" t="s">
        <v>617</v>
      </c>
      <c r="G391" s="176" t="s">
        <v>205</v>
      </c>
      <c r="H391" s="177">
        <v>1293.3150000000001</v>
      </c>
      <c r="I391" s="178"/>
      <c r="J391" s="179">
        <f>ROUND(I391*H391,2)</f>
        <v>0</v>
      </c>
      <c r="K391" s="175" t="s">
        <v>126</v>
      </c>
      <c r="L391" s="39"/>
      <c r="M391" s="180" t="s">
        <v>19</v>
      </c>
      <c r="N391" s="181" t="s">
        <v>42</v>
      </c>
      <c r="O391" s="64"/>
      <c r="P391" s="182">
        <f>O391*H391</f>
        <v>0</v>
      </c>
      <c r="Q391" s="182">
        <v>0</v>
      </c>
      <c r="R391" s="182">
        <f>Q391*H391</f>
        <v>0</v>
      </c>
      <c r="S391" s="182">
        <v>0</v>
      </c>
      <c r="T391" s="183">
        <f>S391*H391</f>
        <v>0</v>
      </c>
      <c r="U391" s="34"/>
      <c r="V391" s="34"/>
      <c r="W391" s="34"/>
      <c r="X391" s="34"/>
      <c r="Y391" s="34"/>
      <c r="Z391" s="34"/>
      <c r="AA391" s="34"/>
      <c r="AB391" s="34"/>
      <c r="AC391" s="34"/>
      <c r="AD391" s="34"/>
      <c r="AE391" s="34"/>
      <c r="AR391" s="184" t="s">
        <v>127</v>
      </c>
      <c r="AT391" s="184" t="s">
        <v>122</v>
      </c>
      <c r="AU391" s="184" t="s">
        <v>82</v>
      </c>
      <c r="AY391" s="17" t="s">
        <v>120</v>
      </c>
      <c r="BE391" s="185">
        <f>IF(N391="základní",J391,0)</f>
        <v>0</v>
      </c>
      <c r="BF391" s="185">
        <f>IF(N391="snížená",J391,0)</f>
        <v>0</v>
      </c>
      <c r="BG391" s="185">
        <f>IF(N391="zákl. přenesená",J391,0)</f>
        <v>0</v>
      </c>
      <c r="BH391" s="185">
        <f>IF(N391="sníž. přenesená",J391,0)</f>
        <v>0</v>
      </c>
      <c r="BI391" s="185">
        <f>IF(N391="nulová",J391,0)</f>
        <v>0</v>
      </c>
      <c r="BJ391" s="17" t="s">
        <v>79</v>
      </c>
      <c r="BK391" s="185">
        <f>ROUND(I391*H391,2)</f>
        <v>0</v>
      </c>
      <c r="BL391" s="17" t="s">
        <v>127</v>
      </c>
      <c r="BM391" s="184" t="s">
        <v>618</v>
      </c>
    </row>
    <row r="392" spans="1:65" s="2" customFormat="1" ht="19.5">
      <c r="A392" s="34"/>
      <c r="B392" s="35"/>
      <c r="C392" s="36"/>
      <c r="D392" s="186" t="s">
        <v>129</v>
      </c>
      <c r="E392" s="36"/>
      <c r="F392" s="187" t="s">
        <v>619</v>
      </c>
      <c r="G392" s="36"/>
      <c r="H392" s="36"/>
      <c r="I392" s="188"/>
      <c r="J392" s="36"/>
      <c r="K392" s="36"/>
      <c r="L392" s="39"/>
      <c r="M392" s="189"/>
      <c r="N392" s="190"/>
      <c r="O392" s="64"/>
      <c r="P392" s="64"/>
      <c r="Q392" s="64"/>
      <c r="R392" s="64"/>
      <c r="S392" s="64"/>
      <c r="T392" s="65"/>
      <c r="U392" s="34"/>
      <c r="V392" s="34"/>
      <c r="W392" s="34"/>
      <c r="X392" s="34"/>
      <c r="Y392" s="34"/>
      <c r="Z392" s="34"/>
      <c r="AA392" s="34"/>
      <c r="AB392" s="34"/>
      <c r="AC392" s="34"/>
      <c r="AD392" s="34"/>
      <c r="AE392" s="34"/>
      <c r="AT392" s="17" t="s">
        <v>129</v>
      </c>
      <c r="AU392" s="17" t="s">
        <v>82</v>
      </c>
    </row>
    <row r="393" spans="1:65" s="2" customFormat="1" ht="11.25">
      <c r="A393" s="34"/>
      <c r="B393" s="35"/>
      <c r="C393" s="36"/>
      <c r="D393" s="191" t="s">
        <v>131</v>
      </c>
      <c r="E393" s="36"/>
      <c r="F393" s="192" t="s">
        <v>620</v>
      </c>
      <c r="G393" s="36"/>
      <c r="H393" s="36"/>
      <c r="I393" s="188"/>
      <c r="J393" s="36"/>
      <c r="K393" s="36"/>
      <c r="L393" s="39"/>
      <c r="M393" s="215"/>
      <c r="N393" s="216"/>
      <c r="O393" s="217"/>
      <c r="P393" s="217"/>
      <c r="Q393" s="217"/>
      <c r="R393" s="217"/>
      <c r="S393" s="217"/>
      <c r="T393" s="218"/>
      <c r="U393" s="34"/>
      <c r="V393" s="34"/>
      <c r="W393" s="34"/>
      <c r="X393" s="34"/>
      <c r="Y393" s="34"/>
      <c r="Z393" s="34"/>
      <c r="AA393" s="34"/>
      <c r="AB393" s="34"/>
      <c r="AC393" s="34"/>
      <c r="AD393" s="34"/>
      <c r="AE393" s="34"/>
      <c r="AT393" s="17" t="s">
        <v>131</v>
      </c>
      <c r="AU393" s="17" t="s">
        <v>82</v>
      </c>
    </row>
    <row r="394" spans="1:65" s="2" customFormat="1" ht="6.95" customHeight="1">
      <c r="A394" s="34"/>
      <c r="B394" s="47"/>
      <c r="C394" s="48"/>
      <c r="D394" s="48"/>
      <c r="E394" s="48"/>
      <c r="F394" s="48"/>
      <c r="G394" s="48"/>
      <c r="H394" s="48"/>
      <c r="I394" s="48"/>
      <c r="J394" s="48"/>
      <c r="K394" s="48"/>
      <c r="L394" s="39"/>
      <c r="M394" s="34"/>
      <c r="O394" s="34"/>
      <c r="P394" s="34"/>
      <c r="Q394" s="34"/>
      <c r="R394" s="34"/>
      <c r="S394" s="34"/>
      <c r="T394" s="34"/>
      <c r="U394" s="34"/>
      <c r="V394" s="34"/>
      <c r="W394" s="34"/>
      <c r="X394" s="34"/>
      <c r="Y394" s="34"/>
      <c r="Z394" s="34"/>
      <c r="AA394" s="34"/>
      <c r="AB394" s="34"/>
      <c r="AC394" s="34"/>
      <c r="AD394" s="34"/>
      <c r="AE394" s="34"/>
    </row>
  </sheetData>
  <sheetProtection algorithmName="SHA-512" hashValue="bh/uxgaX4dLdgev0OJ/SjJF/YNnOw0SzUGcFGjZ3jitCjVrK4eTTpwmhksjAYo1Z4BsAxQjRleo5mi6S3GZ8UQ==" saltValue="ZXhCA6FPfhpZN+EHadxw6yUeC3WSNWmB8PvrRgeeILseGzXg4Y8le8qQVmh71zPZFHNhwV7JHO/6VvqrjjwPLg==" spinCount="100000" sheet="1" objects="1" scenarios="1" formatColumns="0" formatRows="0" autoFilter="0"/>
  <autoFilter ref="C87:K393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hyperlinks>
    <hyperlink ref="F93" r:id="rId1"/>
    <hyperlink ref="F97" r:id="rId2"/>
    <hyperlink ref="F101" r:id="rId3"/>
    <hyperlink ref="F105" r:id="rId4"/>
    <hyperlink ref="F110" r:id="rId5"/>
    <hyperlink ref="F116" r:id="rId6"/>
    <hyperlink ref="F120" r:id="rId7"/>
    <hyperlink ref="F125" r:id="rId8"/>
    <hyperlink ref="F130" r:id="rId9"/>
    <hyperlink ref="F134" r:id="rId10"/>
    <hyperlink ref="F139" r:id="rId11"/>
    <hyperlink ref="F143" r:id="rId12"/>
    <hyperlink ref="F147" r:id="rId13"/>
    <hyperlink ref="F155" r:id="rId14"/>
    <hyperlink ref="F159" r:id="rId15"/>
    <hyperlink ref="F163" r:id="rId16"/>
    <hyperlink ref="F167" r:id="rId17"/>
    <hyperlink ref="F172" r:id="rId18"/>
    <hyperlink ref="F176" r:id="rId19"/>
    <hyperlink ref="F180" r:id="rId20"/>
    <hyperlink ref="F184" r:id="rId21"/>
    <hyperlink ref="F192" r:id="rId22"/>
    <hyperlink ref="F198" r:id="rId23"/>
    <hyperlink ref="F205" r:id="rId24"/>
    <hyperlink ref="F209" r:id="rId25"/>
    <hyperlink ref="F214" r:id="rId26"/>
    <hyperlink ref="F219" r:id="rId27"/>
    <hyperlink ref="F222" r:id="rId28"/>
    <hyperlink ref="F228" r:id="rId29"/>
    <hyperlink ref="F233" r:id="rId30"/>
    <hyperlink ref="F240" r:id="rId31"/>
    <hyperlink ref="F245" r:id="rId32"/>
    <hyperlink ref="F250" r:id="rId33"/>
    <hyperlink ref="F253" r:id="rId34"/>
    <hyperlink ref="F258" r:id="rId35"/>
    <hyperlink ref="F263" r:id="rId36"/>
    <hyperlink ref="F269" r:id="rId37"/>
    <hyperlink ref="F278" r:id="rId38"/>
    <hyperlink ref="F283" r:id="rId39"/>
    <hyperlink ref="F287" r:id="rId40"/>
    <hyperlink ref="F293" r:id="rId41"/>
    <hyperlink ref="F297" r:id="rId42"/>
    <hyperlink ref="F302" r:id="rId43"/>
    <hyperlink ref="F307" r:id="rId44"/>
    <hyperlink ref="F312" r:id="rId45"/>
    <hyperlink ref="F317" r:id="rId46"/>
    <hyperlink ref="F321" r:id="rId47"/>
    <hyperlink ref="F327" r:id="rId48"/>
    <hyperlink ref="F331" r:id="rId49"/>
    <hyperlink ref="F335" r:id="rId50"/>
    <hyperlink ref="F340" r:id="rId51"/>
    <hyperlink ref="F348" r:id="rId52"/>
    <hyperlink ref="F355" r:id="rId53"/>
    <hyperlink ref="F359" r:id="rId54"/>
    <hyperlink ref="F364" r:id="rId55"/>
    <hyperlink ref="F368" r:id="rId56"/>
    <hyperlink ref="F372" r:id="rId57"/>
    <hyperlink ref="F376" r:id="rId58"/>
    <hyperlink ref="F380" r:id="rId59"/>
    <hyperlink ref="F384" r:id="rId60"/>
    <hyperlink ref="F388" r:id="rId61"/>
    <hyperlink ref="F393" r:id="rId62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6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0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5"/>
      <c r="M2" s="345"/>
      <c r="N2" s="345"/>
      <c r="O2" s="345"/>
      <c r="P2" s="345"/>
      <c r="Q2" s="345"/>
      <c r="R2" s="345"/>
      <c r="S2" s="345"/>
      <c r="T2" s="345"/>
      <c r="U2" s="345"/>
      <c r="V2" s="345"/>
      <c r="AT2" s="17" t="s">
        <v>85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82</v>
      </c>
    </row>
    <row r="4" spans="1:46" s="1" customFormat="1" ht="24.95" customHeight="1">
      <c r="B4" s="20"/>
      <c r="D4" s="103" t="s">
        <v>89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46" t="str">
        <f>'Rekapitulace stavby'!K6</f>
        <v>Polní cesta C1 v k.ú. Dětřichov u Moravské Třebové</v>
      </c>
      <c r="F7" s="347"/>
      <c r="G7" s="347"/>
      <c r="H7" s="347"/>
      <c r="L7" s="20"/>
    </row>
    <row r="8" spans="1:46" s="2" customFormat="1" ht="12" customHeight="1">
      <c r="A8" s="34"/>
      <c r="B8" s="39"/>
      <c r="C8" s="34"/>
      <c r="D8" s="105" t="s">
        <v>90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48" t="s">
        <v>621</v>
      </c>
      <c r="F9" s="349"/>
      <c r="G9" s="349"/>
      <c r="H9" s="349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81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 t="str">
        <f>'Rekapitulace stavby'!AN8</f>
        <v>17. 4. 2024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19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27</v>
      </c>
      <c r="F15" s="34"/>
      <c r="G15" s="34"/>
      <c r="H15" s="34"/>
      <c r="I15" s="105" t="s">
        <v>28</v>
      </c>
      <c r="J15" s="107" t="s">
        <v>19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29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50" t="str">
        <f>'Rekapitulace stavby'!E14</f>
        <v>Vyplň údaj</v>
      </c>
      <c r="F18" s="351"/>
      <c r="G18" s="351"/>
      <c r="H18" s="351"/>
      <c r="I18" s="105" t="s">
        <v>28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31</v>
      </c>
      <c r="E20" s="34"/>
      <c r="F20" s="34"/>
      <c r="G20" s="34"/>
      <c r="H20" s="34"/>
      <c r="I20" s="105" t="s">
        <v>26</v>
      </c>
      <c r="J20" s="107" t="s">
        <v>19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">
        <v>32</v>
      </c>
      <c r="F21" s="34"/>
      <c r="G21" s="34"/>
      <c r="H21" s="34"/>
      <c r="I21" s="105" t="s">
        <v>28</v>
      </c>
      <c r="J21" s="107" t="s">
        <v>19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34</v>
      </c>
      <c r="E23" s="34"/>
      <c r="F23" s="34"/>
      <c r="G23" s="34"/>
      <c r="H23" s="34"/>
      <c r="I23" s="105" t="s">
        <v>26</v>
      </c>
      <c r="J23" s="107" t="str">
        <f>IF('Rekapitulace stavby'!AN19="","",'Rekapitulace stavby'!AN19)</f>
        <v/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tr">
        <f>IF('Rekapitulace stavby'!E20="","",'Rekapitulace stavby'!E20)</f>
        <v xml:space="preserve"> </v>
      </c>
      <c r="F24" s="34"/>
      <c r="G24" s="34"/>
      <c r="H24" s="34"/>
      <c r="I24" s="105" t="s">
        <v>28</v>
      </c>
      <c r="J24" s="107" t="str">
        <f>IF('Rekapitulace stavby'!AN20="","",'Rekapitulace stavby'!AN20)</f>
        <v/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35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352" t="s">
        <v>19</v>
      </c>
      <c r="F27" s="352"/>
      <c r="G27" s="352"/>
      <c r="H27" s="352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37</v>
      </c>
      <c r="E30" s="34"/>
      <c r="F30" s="34"/>
      <c r="G30" s="34"/>
      <c r="H30" s="34"/>
      <c r="I30" s="34"/>
      <c r="J30" s="114">
        <f>ROUND(J84,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39</v>
      </c>
      <c r="G32" s="34"/>
      <c r="H32" s="34"/>
      <c r="I32" s="115" t="s">
        <v>38</v>
      </c>
      <c r="J32" s="115" t="s">
        <v>40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41</v>
      </c>
      <c r="E33" s="105" t="s">
        <v>42</v>
      </c>
      <c r="F33" s="117">
        <f>ROUND((SUM(BE84:BE205)),  2)</f>
        <v>0</v>
      </c>
      <c r="G33" s="34"/>
      <c r="H33" s="34"/>
      <c r="I33" s="118">
        <v>0.21</v>
      </c>
      <c r="J33" s="117">
        <f>ROUND(((SUM(BE84:BE205))*I33),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43</v>
      </c>
      <c r="F34" s="117">
        <f>ROUND((SUM(BF84:BF205)),  2)</f>
        <v>0</v>
      </c>
      <c r="G34" s="34"/>
      <c r="H34" s="34"/>
      <c r="I34" s="118">
        <v>0.12</v>
      </c>
      <c r="J34" s="117">
        <f>ROUND(((SUM(BF84:BF205))*I34),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44</v>
      </c>
      <c r="F35" s="117">
        <f>ROUND((SUM(BG84:BG205)),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45</v>
      </c>
      <c r="F36" s="117">
        <f>ROUND((SUM(BH84:BH205)),  2)</f>
        <v>0</v>
      </c>
      <c r="G36" s="34"/>
      <c r="H36" s="34"/>
      <c r="I36" s="118">
        <v>0.12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46</v>
      </c>
      <c r="F37" s="117">
        <f>ROUND((SUM(BI84:BI205)),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47</v>
      </c>
      <c r="E39" s="121"/>
      <c r="F39" s="121"/>
      <c r="G39" s="122" t="s">
        <v>48</v>
      </c>
      <c r="H39" s="123" t="s">
        <v>49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92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53" t="str">
        <f>E7</f>
        <v>Polní cesta C1 v k.ú. Dětřichov u Moravské Třebové</v>
      </c>
      <c r="F48" s="354"/>
      <c r="G48" s="354"/>
      <c r="H48" s="354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90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25" t="str">
        <f>E9</f>
        <v>SO-102 - Polní cesta C1 - 2. část KM 0,246 90-0,514 58</v>
      </c>
      <c r="F50" s="355"/>
      <c r="G50" s="355"/>
      <c r="H50" s="355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29" t="s">
        <v>23</v>
      </c>
      <c r="J52" s="59" t="str">
        <f>IF(J12="","",J12)</f>
        <v>17. 4. 2024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5.7" customHeight="1">
      <c r="A54" s="34"/>
      <c r="B54" s="35"/>
      <c r="C54" s="29" t="s">
        <v>25</v>
      </c>
      <c r="D54" s="36"/>
      <c r="E54" s="36"/>
      <c r="F54" s="27" t="str">
        <f>E15</f>
        <v>Obec Dětřichov u Moravské Třebové</v>
      </c>
      <c r="G54" s="36"/>
      <c r="H54" s="36"/>
      <c r="I54" s="29" t="s">
        <v>31</v>
      </c>
      <c r="J54" s="32" t="str">
        <f>E21</f>
        <v>Agroprojekce Litomyšl, s.r.o.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29" t="s">
        <v>34</v>
      </c>
      <c r="J55" s="32" t="str">
        <f>E24</f>
        <v xml:space="preserve"> 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93</v>
      </c>
      <c r="D57" s="131"/>
      <c r="E57" s="131"/>
      <c r="F57" s="131"/>
      <c r="G57" s="131"/>
      <c r="H57" s="131"/>
      <c r="I57" s="131"/>
      <c r="J57" s="132" t="s">
        <v>94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69</v>
      </c>
      <c r="D59" s="36"/>
      <c r="E59" s="36"/>
      <c r="F59" s="36"/>
      <c r="G59" s="36"/>
      <c r="H59" s="36"/>
      <c r="I59" s="36"/>
      <c r="J59" s="77">
        <f>J84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95</v>
      </c>
    </row>
    <row r="60" spans="1:47" s="9" customFormat="1" ht="24.95" customHeight="1">
      <c r="B60" s="134"/>
      <c r="C60" s="135"/>
      <c r="D60" s="136" t="s">
        <v>96</v>
      </c>
      <c r="E60" s="137"/>
      <c r="F60" s="137"/>
      <c r="G60" s="137"/>
      <c r="H60" s="137"/>
      <c r="I60" s="137"/>
      <c r="J60" s="138">
        <f>J85</f>
        <v>0</v>
      </c>
      <c r="K60" s="135"/>
      <c r="L60" s="139"/>
    </row>
    <row r="61" spans="1:47" s="10" customFormat="1" ht="19.899999999999999" customHeight="1">
      <c r="B61" s="140"/>
      <c r="C61" s="141"/>
      <c r="D61" s="142" t="s">
        <v>97</v>
      </c>
      <c r="E61" s="143"/>
      <c r="F61" s="143"/>
      <c r="G61" s="143"/>
      <c r="H61" s="143"/>
      <c r="I61" s="143"/>
      <c r="J61" s="144">
        <f>J86</f>
        <v>0</v>
      </c>
      <c r="K61" s="141"/>
      <c r="L61" s="145"/>
    </row>
    <row r="62" spans="1:47" s="10" customFormat="1" ht="19.899999999999999" customHeight="1">
      <c r="B62" s="140"/>
      <c r="C62" s="141"/>
      <c r="D62" s="142" t="s">
        <v>98</v>
      </c>
      <c r="E62" s="143"/>
      <c r="F62" s="143"/>
      <c r="G62" s="143"/>
      <c r="H62" s="143"/>
      <c r="I62" s="143"/>
      <c r="J62" s="144">
        <f>J152</f>
        <v>0</v>
      </c>
      <c r="K62" s="141"/>
      <c r="L62" s="145"/>
    </row>
    <row r="63" spans="1:47" s="10" customFormat="1" ht="19.899999999999999" customHeight="1">
      <c r="B63" s="140"/>
      <c r="C63" s="141"/>
      <c r="D63" s="142" t="s">
        <v>100</v>
      </c>
      <c r="E63" s="143"/>
      <c r="F63" s="143"/>
      <c r="G63" s="143"/>
      <c r="H63" s="143"/>
      <c r="I63" s="143"/>
      <c r="J63" s="144">
        <f>J162</f>
        <v>0</v>
      </c>
      <c r="K63" s="141"/>
      <c r="L63" s="145"/>
    </row>
    <row r="64" spans="1:47" s="10" customFormat="1" ht="19.899999999999999" customHeight="1">
      <c r="B64" s="140"/>
      <c r="C64" s="141"/>
      <c r="D64" s="142" t="s">
        <v>104</v>
      </c>
      <c r="E64" s="143"/>
      <c r="F64" s="143"/>
      <c r="G64" s="143"/>
      <c r="H64" s="143"/>
      <c r="I64" s="143"/>
      <c r="J64" s="144">
        <f>J202</f>
        <v>0</v>
      </c>
      <c r="K64" s="141"/>
      <c r="L64" s="145"/>
    </row>
    <row r="65" spans="1:31" s="2" customFormat="1" ht="21.75" customHeight="1">
      <c r="A65" s="34"/>
      <c r="B65" s="35"/>
      <c r="C65" s="36"/>
      <c r="D65" s="36"/>
      <c r="E65" s="36"/>
      <c r="F65" s="36"/>
      <c r="G65" s="36"/>
      <c r="H65" s="36"/>
      <c r="I65" s="36"/>
      <c r="J65" s="36"/>
      <c r="K65" s="36"/>
      <c r="L65" s="10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s="2" customFormat="1" ht="6.95" customHeight="1">
      <c r="A66" s="34"/>
      <c r="B66" s="47"/>
      <c r="C66" s="48"/>
      <c r="D66" s="48"/>
      <c r="E66" s="48"/>
      <c r="F66" s="48"/>
      <c r="G66" s="48"/>
      <c r="H66" s="48"/>
      <c r="I66" s="48"/>
      <c r="J66" s="48"/>
      <c r="K66" s="48"/>
      <c r="L66" s="106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70" spans="1:31" s="2" customFormat="1" ht="6.95" customHeight="1">
      <c r="A70" s="34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10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24.95" customHeight="1">
      <c r="A71" s="34"/>
      <c r="B71" s="35"/>
      <c r="C71" s="23" t="s">
        <v>105</v>
      </c>
      <c r="D71" s="36"/>
      <c r="E71" s="36"/>
      <c r="F71" s="36"/>
      <c r="G71" s="36"/>
      <c r="H71" s="36"/>
      <c r="I71" s="36"/>
      <c r="J71" s="36"/>
      <c r="K71" s="36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6.95" customHeight="1">
      <c r="A72" s="34"/>
      <c r="B72" s="35"/>
      <c r="C72" s="36"/>
      <c r="D72" s="36"/>
      <c r="E72" s="36"/>
      <c r="F72" s="36"/>
      <c r="G72" s="36"/>
      <c r="H72" s="36"/>
      <c r="I72" s="36"/>
      <c r="J72" s="36"/>
      <c r="K72" s="36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2" customHeight="1">
      <c r="A73" s="34"/>
      <c r="B73" s="35"/>
      <c r="C73" s="29" t="s">
        <v>16</v>
      </c>
      <c r="D73" s="36"/>
      <c r="E73" s="36"/>
      <c r="F73" s="36"/>
      <c r="G73" s="36"/>
      <c r="H73" s="36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6.5" customHeight="1">
      <c r="A74" s="34"/>
      <c r="B74" s="35"/>
      <c r="C74" s="36"/>
      <c r="D74" s="36"/>
      <c r="E74" s="353" t="str">
        <f>E7</f>
        <v>Polní cesta C1 v k.ú. Dětřichov u Moravské Třebové</v>
      </c>
      <c r="F74" s="354"/>
      <c r="G74" s="354"/>
      <c r="H74" s="354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90</v>
      </c>
      <c r="D75" s="36"/>
      <c r="E75" s="36"/>
      <c r="F75" s="36"/>
      <c r="G75" s="36"/>
      <c r="H75" s="36"/>
      <c r="I75" s="36"/>
      <c r="J75" s="36"/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6.5" customHeight="1">
      <c r="A76" s="34"/>
      <c r="B76" s="35"/>
      <c r="C76" s="36"/>
      <c r="D76" s="36"/>
      <c r="E76" s="325" t="str">
        <f>E9</f>
        <v>SO-102 - Polní cesta C1 - 2. část KM 0,246 90-0,514 58</v>
      </c>
      <c r="F76" s="355"/>
      <c r="G76" s="355"/>
      <c r="H76" s="355"/>
      <c r="I76" s="36"/>
      <c r="J76" s="36"/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6.95" customHeight="1">
      <c r="A77" s="34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2" customHeight="1">
      <c r="A78" s="34"/>
      <c r="B78" s="35"/>
      <c r="C78" s="29" t="s">
        <v>21</v>
      </c>
      <c r="D78" s="36"/>
      <c r="E78" s="36"/>
      <c r="F78" s="27" t="str">
        <f>F12</f>
        <v xml:space="preserve"> </v>
      </c>
      <c r="G78" s="36"/>
      <c r="H78" s="36"/>
      <c r="I78" s="29" t="s">
        <v>23</v>
      </c>
      <c r="J78" s="59" t="str">
        <f>IF(J12="","",J12)</f>
        <v>17. 4. 2024</v>
      </c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6.95" customHeight="1">
      <c r="A79" s="34"/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25.7" customHeight="1">
      <c r="A80" s="34"/>
      <c r="B80" s="35"/>
      <c r="C80" s="29" t="s">
        <v>25</v>
      </c>
      <c r="D80" s="36"/>
      <c r="E80" s="36"/>
      <c r="F80" s="27" t="str">
        <f>E15</f>
        <v>Obec Dětřichov u Moravské Třebové</v>
      </c>
      <c r="G80" s="36"/>
      <c r="H80" s="36"/>
      <c r="I80" s="29" t="s">
        <v>31</v>
      </c>
      <c r="J80" s="32" t="str">
        <f>E21</f>
        <v>Agroprojekce Litomyšl, s.r.o.</v>
      </c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5.2" customHeight="1">
      <c r="A81" s="34"/>
      <c r="B81" s="35"/>
      <c r="C81" s="29" t="s">
        <v>29</v>
      </c>
      <c r="D81" s="36"/>
      <c r="E81" s="36"/>
      <c r="F81" s="27" t="str">
        <f>IF(E18="","",E18)</f>
        <v>Vyplň údaj</v>
      </c>
      <c r="G81" s="36"/>
      <c r="H81" s="36"/>
      <c r="I81" s="29" t="s">
        <v>34</v>
      </c>
      <c r="J81" s="32" t="str">
        <f>E24</f>
        <v xml:space="preserve"> </v>
      </c>
      <c r="K81" s="36"/>
      <c r="L81" s="10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0.35" customHeight="1">
      <c r="A82" s="34"/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10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11" customFormat="1" ht="29.25" customHeight="1">
      <c r="A83" s="146"/>
      <c r="B83" s="147"/>
      <c r="C83" s="148" t="s">
        <v>106</v>
      </c>
      <c r="D83" s="149" t="s">
        <v>56</v>
      </c>
      <c r="E83" s="149" t="s">
        <v>52</v>
      </c>
      <c r="F83" s="149" t="s">
        <v>53</v>
      </c>
      <c r="G83" s="149" t="s">
        <v>107</v>
      </c>
      <c r="H83" s="149" t="s">
        <v>108</v>
      </c>
      <c r="I83" s="149" t="s">
        <v>109</v>
      </c>
      <c r="J83" s="149" t="s">
        <v>94</v>
      </c>
      <c r="K83" s="150" t="s">
        <v>110</v>
      </c>
      <c r="L83" s="151"/>
      <c r="M83" s="68" t="s">
        <v>19</v>
      </c>
      <c r="N83" s="69" t="s">
        <v>41</v>
      </c>
      <c r="O83" s="69" t="s">
        <v>111</v>
      </c>
      <c r="P83" s="69" t="s">
        <v>112</v>
      </c>
      <c r="Q83" s="69" t="s">
        <v>113</v>
      </c>
      <c r="R83" s="69" t="s">
        <v>114</v>
      </c>
      <c r="S83" s="69" t="s">
        <v>115</v>
      </c>
      <c r="T83" s="70" t="s">
        <v>116</v>
      </c>
      <c r="U83" s="146"/>
      <c r="V83" s="146"/>
      <c r="W83" s="146"/>
      <c r="X83" s="146"/>
      <c r="Y83" s="146"/>
      <c r="Z83" s="146"/>
      <c r="AA83" s="146"/>
      <c r="AB83" s="146"/>
      <c r="AC83" s="146"/>
      <c r="AD83" s="146"/>
      <c r="AE83" s="146"/>
    </row>
    <row r="84" spans="1:65" s="2" customFormat="1" ht="22.9" customHeight="1">
      <c r="A84" s="34"/>
      <c r="B84" s="35"/>
      <c r="C84" s="75" t="s">
        <v>117</v>
      </c>
      <c r="D84" s="36"/>
      <c r="E84" s="36"/>
      <c r="F84" s="36"/>
      <c r="G84" s="36"/>
      <c r="H84" s="36"/>
      <c r="I84" s="36"/>
      <c r="J84" s="152">
        <f>BK84</f>
        <v>0</v>
      </c>
      <c r="K84" s="36"/>
      <c r="L84" s="39"/>
      <c r="M84" s="71"/>
      <c r="N84" s="153"/>
      <c r="O84" s="72"/>
      <c r="P84" s="154">
        <f>P85</f>
        <v>0</v>
      </c>
      <c r="Q84" s="72"/>
      <c r="R84" s="154">
        <f>R85</f>
        <v>1217.740736</v>
      </c>
      <c r="S84" s="72"/>
      <c r="T84" s="155">
        <f>T85</f>
        <v>0</v>
      </c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T84" s="17" t="s">
        <v>70</v>
      </c>
      <c r="AU84" s="17" t="s">
        <v>95</v>
      </c>
      <c r="BK84" s="156">
        <f>BK85</f>
        <v>0</v>
      </c>
    </row>
    <row r="85" spans="1:65" s="12" customFormat="1" ht="25.9" customHeight="1">
      <c r="B85" s="157"/>
      <c r="C85" s="158"/>
      <c r="D85" s="159" t="s">
        <v>70</v>
      </c>
      <c r="E85" s="160" t="s">
        <v>118</v>
      </c>
      <c r="F85" s="160" t="s">
        <v>119</v>
      </c>
      <c r="G85" s="158"/>
      <c r="H85" s="158"/>
      <c r="I85" s="161"/>
      <c r="J85" s="162">
        <f>BK85</f>
        <v>0</v>
      </c>
      <c r="K85" s="158"/>
      <c r="L85" s="163"/>
      <c r="M85" s="164"/>
      <c r="N85" s="165"/>
      <c r="O85" s="165"/>
      <c r="P85" s="166">
        <f>P86+P152+P162+P202</f>
        <v>0</v>
      </c>
      <c r="Q85" s="165"/>
      <c r="R85" s="166">
        <f>R86+R152+R162+R202</f>
        <v>1217.740736</v>
      </c>
      <c r="S85" s="165"/>
      <c r="T85" s="167">
        <f>T86+T152+T162+T202</f>
        <v>0</v>
      </c>
      <c r="AR85" s="168" t="s">
        <v>79</v>
      </c>
      <c r="AT85" s="169" t="s">
        <v>70</v>
      </c>
      <c r="AU85" s="169" t="s">
        <v>71</v>
      </c>
      <c r="AY85" s="168" t="s">
        <v>120</v>
      </c>
      <c r="BK85" s="170">
        <f>BK86+BK152+BK162+BK202</f>
        <v>0</v>
      </c>
    </row>
    <row r="86" spans="1:65" s="12" customFormat="1" ht="22.9" customHeight="1">
      <c r="B86" s="157"/>
      <c r="C86" s="158"/>
      <c r="D86" s="159" t="s">
        <v>70</v>
      </c>
      <c r="E86" s="171" t="s">
        <v>79</v>
      </c>
      <c r="F86" s="171" t="s">
        <v>121</v>
      </c>
      <c r="G86" s="158"/>
      <c r="H86" s="158"/>
      <c r="I86" s="161"/>
      <c r="J86" s="172">
        <f>BK86</f>
        <v>0</v>
      </c>
      <c r="K86" s="158"/>
      <c r="L86" s="163"/>
      <c r="M86" s="164"/>
      <c r="N86" s="165"/>
      <c r="O86" s="165"/>
      <c r="P86" s="166">
        <f>SUM(P87:P151)</f>
        <v>0</v>
      </c>
      <c r="Q86" s="165"/>
      <c r="R86" s="166">
        <f>SUM(R87:R151)</f>
        <v>0.64729300000000001</v>
      </c>
      <c r="S86" s="165"/>
      <c r="T86" s="167">
        <f>SUM(T87:T151)</f>
        <v>0</v>
      </c>
      <c r="AR86" s="168" t="s">
        <v>79</v>
      </c>
      <c r="AT86" s="169" t="s">
        <v>70</v>
      </c>
      <c r="AU86" s="169" t="s">
        <v>79</v>
      </c>
      <c r="AY86" s="168" t="s">
        <v>120</v>
      </c>
      <c r="BK86" s="170">
        <f>SUM(BK87:BK151)</f>
        <v>0</v>
      </c>
    </row>
    <row r="87" spans="1:65" s="2" customFormat="1" ht="16.5" customHeight="1">
      <c r="A87" s="34"/>
      <c r="B87" s="35"/>
      <c r="C87" s="173" t="s">
        <v>79</v>
      </c>
      <c r="D87" s="173" t="s">
        <v>122</v>
      </c>
      <c r="E87" s="174" t="s">
        <v>141</v>
      </c>
      <c r="F87" s="175" t="s">
        <v>142</v>
      </c>
      <c r="G87" s="176" t="s">
        <v>125</v>
      </c>
      <c r="H87" s="177">
        <v>1074</v>
      </c>
      <c r="I87" s="178"/>
      <c r="J87" s="179">
        <f>ROUND(I87*H87,2)</f>
        <v>0</v>
      </c>
      <c r="K87" s="175" t="s">
        <v>126</v>
      </c>
      <c r="L87" s="39"/>
      <c r="M87" s="180" t="s">
        <v>19</v>
      </c>
      <c r="N87" s="181" t="s">
        <v>42</v>
      </c>
      <c r="O87" s="64"/>
      <c r="P87" s="182">
        <f>O87*H87</f>
        <v>0</v>
      </c>
      <c r="Q87" s="182">
        <v>0</v>
      </c>
      <c r="R87" s="182">
        <f>Q87*H87</f>
        <v>0</v>
      </c>
      <c r="S87" s="182">
        <v>0</v>
      </c>
      <c r="T87" s="183">
        <f>S87*H87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184" t="s">
        <v>127</v>
      </c>
      <c r="AT87" s="184" t="s">
        <v>122</v>
      </c>
      <c r="AU87" s="184" t="s">
        <v>82</v>
      </c>
      <c r="AY87" s="17" t="s">
        <v>120</v>
      </c>
      <c r="BE87" s="185">
        <f>IF(N87="základní",J87,0)</f>
        <v>0</v>
      </c>
      <c r="BF87" s="185">
        <f>IF(N87="snížená",J87,0)</f>
        <v>0</v>
      </c>
      <c r="BG87" s="185">
        <f>IF(N87="zákl. přenesená",J87,0)</f>
        <v>0</v>
      </c>
      <c r="BH87" s="185">
        <f>IF(N87="sníž. přenesená",J87,0)</f>
        <v>0</v>
      </c>
      <c r="BI87" s="185">
        <f>IF(N87="nulová",J87,0)</f>
        <v>0</v>
      </c>
      <c r="BJ87" s="17" t="s">
        <v>79</v>
      </c>
      <c r="BK87" s="185">
        <f>ROUND(I87*H87,2)</f>
        <v>0</v>
      </c>
      <c r="BL87" s="17" t="s">
        <v>127</v>
      </c>
      <c r="BM87" s="184" t="s">
        <v>622</v>
      </c>
    </row>
    <row r="88" spans="1:65" s="2" customFormat="1" ht="11.25">
      <c r="A88" s="34"/>
      <c r="B88" s="35"/>
      <c r="C88" s="36"/>
      <c r="D88" s="186" t="s">
        <v>129</v>
      </c>
      <c r="E88" s="36"/>
      <c r="F88" s="187" t="s">
        <v>144</v>
      </c>
      <c r="G88" s="36"/>
      <c r="H88" s="36"/>
      <c r="I88" s="188"/>
      <c r="J88" s="36"/>
      <c r="K88" s="36"/>
      <c r="L88" s="39"/>
      <c r="M88" s="189"/>
      <c r="N88" s="190"/>
      <c r="O88" s="64"/>
      <c r="P88" s="64"/>
      <c r="Q88" s="64"/>
      <c r="R88" s="64"/>
      <c r="S88" s="64"/>
      <c r="T88" s="65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7" t="s">
        <v>129</v>
      </c>
      <c r="AU88" s="17" t="s">
        <v>82</v>
      </c>
    </row>
    <row r="89" spans="1:65" s="2" customFormat="1" ht="11.25">
      <c r="A89" s="34"/>
      <c r="B89" s="35"/>
      <c r="C89" s="36"/>
      <c r="D89" s="191" t="s">
        <v>131</v>
      </c>
      <c r="E89" s="36"/>
      <c r="F89" s="192" t="s">
        <v>145</v>
      </c>
      <c r="G89" s="36"/>
      <c r="H89" s="36"/>
      <c r="I89" s="188"/>
      <c r="J89" s="36"/>
      <c r="K89" s="36"/>
      <c r="L89" s="39"/>
      <c r="M89" s="189"/>
      <c r="N89" s="190"/>
      <c r="O89" s="64"/>
      <c r="P89" s="64"/>
      <c r="Q89" s="64"/>
      <c r="R89" s="64"/>
      <c r="S89" s="64"/>
      <c r="T89" s="65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7" t="s">
        <v>131</v>
      </c>
      <c r="AU89" s="17" t="s">
        <v>82</v>
      </c>
    </row>
    <row r="90" spans="1:65" s="13" customFormat="1" ht="11.25">
      <c r="B90" s="193"/>
      <c r="C90" s="194"/>
      <c r="D90" s="186" t="s">
        <v>133</v>
      </c>
      <c r="E90" s="195" t="s">
        <v>19</v>
      </c>
      <c r="F90" s="196" t="s">
        <v>623</v>
      </c>
      <c r="G90" s="194"/>
      <c r="H90" s="197">
        <v>1074</v>
      </c>
      <c r="I90" s="198"/>
      <c r="J90" s="194"/>
      <c r="K90" s="194"/>
      <c r="L90" s="199"/>
      <c r="M90" s="200"/>
      <c r="N90" s="201"/>
      <c r="O90" s="201"/>
      <c r="P90" s="201"/>
      <c r="Q90" s="201"/>
      <c r="R90" s="201"/>
      <c r="S90" s="201"/>
      <c r="T90" s="202"/>
      <c r="AT90" s="203" t="s">
        <v>133</v>
      </c>
      <c r="AU90" s="203" t="s">
        <v>82</v>
      </c>
      <c r="AV90" s="13" t="s">
        <v>82</v>
      </c>
      <c r="AW90" s="13" t="s">
        <v>33</v>
      </c>
      <c r="AX90" s="13" t="s">
        <v>79</v>
      </c>
      <c r="AY90" s="203" t="s">
        <v>120</v>
      </c>
    </row>
    <row r="91" spans="1:65" s="2" customFormat="1" ht="21.75" customHeight="1">
      <c r="A91" s="34"/>
      <c r="B91" s="35"/>
      <c r="C91" s="173" t="s">
        <v>82</v>
      </c>
      <c r="D91" s="173" t="s">
        <v>122</v>
      </c>
      <c r="E91" s="174" t="s">
        <v>147</v>
      </c>
      <c r="F91" s="175" t="s">
        <v>148</v>
      </c>
      <c r="G91" s="176" t="s">
        <v>149</v>
      </c>
      <c r="H91" s="177">
        <v>177.4</v>
      </c>
      <c r="I91" s="178"/>
      <c r="J91" s="179">
        <f>ROUND(I91*H91,2)</f>
        <v>0</v>
      </c>
      <c r="K91" s="175" t="s">
        <v>126</v>
      </c>
      <c r="L91" s="39"/>
      <c r="M91" s="180" t="s">
        <v>19</v>
      </c>
      <c r="N91" s="181" t="s">
        <v>42</v>
      </c>
      <c r="O91" s="64"/>
      <c r="P91" s="182">
        <f>O91*H91</f>
        <v>0</v>
      </c>
      <c r="Q91" s="182">
        <v>0</v>
      </c>
      <c r="R91" s="182">
        <f>Q91*H91</f>
        <v>0</v>
      </c>
      <c r="S91" s="182">
        <v>0</v>
      </c>
      <c r="T91" s="183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84" t="s">
        <v>127</v>
      </c>
      <c r="AT91" s="184" t="s">
        <v>122</v>
      </c>
      <c r="AU91" s="184" t="s">
        <v>82</v>
      </c>
      <c r="AY91" s="17" t="s">
        <v>120</v>
      </c>
      <c r="BE91" s="185">
        <f>IF(N91="základní",J91,0)</f>
        <v>0</v>
      </c>
      <c r="BF91" s="185">
        <f>IF(N91="snížená",J91,0)</f>
        <v>0</v>
      </c>
      <c r="BG91" s="185">
        <f>IF(N91="zákl. přenesená",J91,0)</f>
        <v>0</v>
      </c>
      <c r="BH91" s="185">
        <f>IF(N91="sníž. přenesená",J91,0)</f>
        <v>0</v>
      </c>
      <c r="BI91" s="185">
        <f>IF(N91="nulová",J91,0)</f>
        <v>0</v>
      </c>
      <c r="BJ91" s="17" t="s">
        <v>79</v>
      </c>
      <c r="BK91" s="185">
        <f>ROUND(I91*H91,2)</f>
        <v>0</v>
      </c>
      <c r="BL91" s="17" t="s">
        <v>127</v>
      </c>
      <c r="BM91" s="184" t="s">
        <v>624</v>
      </c>
    </row>
    <row r="92" spans="1:65" s="2" customFormat="1" ht="11.25">
      <c r="A92" s="34"/>
      <c r="B92" s="35"/>
      <c r="C92" s="36"/>
      <c r="D92" s="186" t="s">
        <v>129</v>
      </c>
      <c r="E92" s="36"/>
      <c r="F92" s="187" t="s">
        <v>151</v>
      </c>
      <c r="G92" s="36"/>
      <c r="H92" s="36"/>
      <c r="I92" s="188"/>
      <c r="J92" s="36"/>
      <c r="K92" s="36"/>
      <c r="L92" s="39"/>
      <c r="M92" s="189"/>
      <c r="N92" s="190"/>
      <c r="O92" s="64"/>
      <c r="P92" s="64"/>
      <c r="Q92" s="64"/>
      <c r="R92" s="64"/>
      <c r="S92" s="64"/>
      <c r="T92" s="65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7" t="s">
        <v>129</v>
      </c>
      <c r="AU92" s="17" t="s">
        <v>82</v>
      </c>
    </row>
    <row r="93" spans="1:65" s="2" customFormat="1" ht="11.25">
      <c r="A93" s="34"/>
      <c r="B93" s="35"/>
      <c r="C93" s="36"/>
      <c r="D93" s="191" t="s">
        <v>131</v>
      </c>
      <c r="E93" s="36"/>
      <c r="F93" s="192" t="s">
        <v>152</v>
      </c>
      <c r="G93" s="36"/>
      <c r="H93" s="36"/>
      <c r="I93" s="188"/>
      <c r="J93" s="36"/>
      <c r="K93" s="36"/>
      <c r="L93" s="39"/>
      <c r="M93" s="189"/>
      <c r="N93" s="190"/>
      <c r="O93" s="64"/>
      <c r="P93" s="64"/>
      <c r="Q93" s="64"/>
      <c r="R93" s="64"/>
      <c r="S93" s="64"/>
      <c r="T93" s="65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7" t="s">
        <v>131</v>
      </c>
      <c r="AU93" s="17" t="s">
        <v>82</v>
      </c>
    </row>
    <row r="94" spans="1:65" s="13" customFormat="1" ht="11.25">
      <c r="B94" s="193"/>
      <c r="C94" s="194"/>
      <c r="D94" s="186" t="s">
        <v>133</v>
      </c>
      <c r="E94" s="195" t="s">
        <v>19</v>
      </c>
      <c r="F94" s="196" t="s">
        <v>625</v>
      </c>
      <c r="G94" s="194"/>
      <c r="H94" s="197">
        <v>177.4</v>
      </c>
      <c r="I94" s="198"/>
      <c r="J94" s="194"/>
      <c r="K94" s="194"/>
      <c r="L94" s="199"/>
      <c r="M94" s="200"/>
      <c r="N94" s="201"/>
      <c r="O94" s="201"/>
      <c r="P94" s="201"/>
      <c r="Q94" s="201"/>
      <c r="R94" s="201"/>
      <c r="S94" s="201"/>
      <c r="T94" s="202"/>
      <c r="AT94" s="203" t="s">
        <v>133</v>
      </c>
      <c r="AU94" s="203" t="s">
        <v>82</v>
      </c>
      <c r="AV94" s="13" t="s">
        <v>82</v>
      </c>
      <c r="AW94" s="13" t="s">
        <v>33</v>
      </c>
      <c r="AX94" s="13" t="s">
        <v>79</v>
      </c>
      <c r="AY94" s="203" t="s">
        <v>120</v>
      </c>
    </row>
    <row r="95" spans="1:65" s="2" customFormat="1" ht="21.75" customHeight="1">
      <c r="A95" s="34"/>
      <c r="B95" s="35"/>
      <c r="C95" s="173" t="s">
        <v>140</v>
      </c>
      <c r="D95" s="173" t="s">
        <v>122</v>
      </c>
      <c r="E95" s="174" t="s">
        <v>165</v>
      </c>
      <c r="F95" s="175" t="s">
        <v>166</v>
      </c>
      <c r="G95" s="176" t="s">
        <v>149</v>
      </c>
      <c r="H95" s="177">
        <v>45.1</v>
      </c>
      <c r="I95" s="178"/>
      <c r="J95" s="179">
        <f>ROUND(I95*H95,2)</f>
        <v>0</v>
      </c>
      <c r="K95" s="175" t="s">
        <v>126</v>
      </c>
      <c r="L95" s="39"/>
      <c r="M95" s="180" t="s">
        <v>19</v>
      </c>
      <c r="N95" s="181" t="s">
        <v>42</v>
      </c>
      <c r="O95" s="64"/>
      <c r="P95" s="182">
        <f>O95*H95</f>
        <v>0</v>
      </c>
      <c r="Q95" s="182">
        <v>0</v>
      </c>
      <c r="R95" s="182">
        <f>Q95*H95</f>
        <v>0</v>
      </c>
      <c r="S95" s="182">
        <v>0</v>
      </c>
      <c r="T95" s="183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4" t="s">
        <v>127</v>
      </c>
      <c r="AT95" s="184" t="s">
        <v>122</v>
      </c>
      <c r="AU95" s="184" t="s">
        <v>82</v>
      </c>
      <c r="AY95" s="17" t="s">
        <v>120</v>
      </c>
      <c r="BE95" s="185">
        <f>IF(N95="základní",J95,0)</f>
        <v>0</v>
      </c>
      <c r="BF95" s="185">
        <f>IF(N95="snížená",J95,0)</f>
        <v>0</v>
      </c>
      <c r="BG95" s="185">
        <f>IF(N95="zákl. přenesená",J95,0)</f>
        <v>0</v>
      </c>
      <c r="BH95" s="185">
        <f>IF(N95="sníž. přenesená",J95,0)</f>
        <v>0</v>
      </c>
      <c r="BI95" s="185">
        <f>IF(N95="nulová",J95,0)</f>
        <v>0</v>
      </c>
      <c r="BJ95" s="17" t="s">
        <v>79</v>
      </c>
      <c r="BK95" s="185">
        <f>ROUND(I95*H95,2)</f>
        <v>0</v>
      </c>
      <c r="BL95" s="17" t="s">
        <v>127</v>
      </c>
      <c r="BM95" s="184" t="s">
        <v>626</v>
      </c>
    </row>
    <row r="96" spans="1:65" s="2" customFormat="1" ht="19.5">
      <c r="A96" s="34"/>
      <c r="B96" s="35"/>
      <c r="C96" s="36"/>
      <c r="D96" s="186" t="s">
        <v>129</v>
      </c>
      <c r="E96" s="36"/>
      <c r="F96" s="187" t="s">
        <v>168</v>
      </c>
      <c r="G96" s="36"/>
      <c r="H96" s="36"/>
      <c r="I96" s="188"/>
      <c r="J96" s="36"/>
      <c r="K96" s="36"/>
      <c r="L96" s="39"/>
      <c r="M96" s="189"/>
      <c r="N96" s="190"/>
      <c r="O96" s="64"/>
      <c r="P96" s="64"/>
      <c r="Q96" s="64"/>
      <c r="R96" s="64"/>
      <c r="S96" s="64"/>
      <c r="T96" s="65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7" t="s">
        <v>129</v>
      </c>
      <c r="AU96" s="17" t="s">
        <v>82</v>
      </c>
    </row>
    <row r="97" spans="1:65" s="2" customFormat="1" ht="11.25">
      <c r="A97" s="34"/>
      <c r="B97" s="35"/>
      <c r="C97" s="36"/>
      <c r="D97" s="191" t="s">
        <v>131</v>
      </c>
      <c r="E97" s="36"/>
      <c r="F97" s="192" t="s">
        <v>169</v>
      </c>
      <c r="G97" s="36"/>
      <c r="H97" s="36"/>
      <c r="I97" s="188"/>
      <c r="J97" s="36"/>
      <c r="K97" s="36"/>
      <c r="L97" s="39"/>
      <c r="M97" s="189"/>
      <c r="N97" s="190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131</v>
      </c>
      <c r="AU97" s="17" t="s">
        <v>82</v>
      </c>
    </row>
    <row r="98" spans="1:65" s="13" customFormat="1" ht="11.25">
      <c r="B98" s="193"/>
      <c r="C98" s="194"/>
      <c r="D98" s="186" t="s">
        <v>133</v>
      </c>
      <c r="E98" s="195" t="s">
        <v>19</v>
      </c>
      <c r="F98" s="196" t="s">
        <v>627</v>
      </c>
      <c r="G98" s="194"/>
      <c r="H98" s="197">
        <v>45.1</v>
      </c>
      <c r="I98" s="198"/>
      <c r="J98" s="194"/>
      <c r="K98" s="194"/>
      <c r="L98" s="199"/>
      <c r="M98" s="200"/>
      <c r="N98" s="201"/>
      <c r="O98" s="201"/>
      <c r="P98" s="201"/>
      <c r="Q98" s="201"/>
      <c r="R98" s="201"/>
      <c r="S98" s="201"/>
      <c r="T98" s="202"/>
      <c r="AT98" s="203" t="s">
        <v>133</v>
      </c>
      <c r="AU98" s="203" t="s">
        <v>82</v>
      </c>
      <c r="AV98" s="13" t="s">
        <v>82</v>
      </c>
      <c r="AW98" s="13" t="s">
        <v>33</v>
      </c>
      <c r="AX98" s="13" t="s">
        <v>79</v>
      </c>
      <c r="AY98" s="203" t="s">
        <v>120</v>
      </c>
    </row>
    <row r="99" spans="1:65" s="2" customFormat="1" ht="21.75" customHeight="1">
      <c r="A99" s="34"/>
      <c r="B99" s="35"/>
      <c r="C99" s="173" t="s">
        <v>127</v>
      </c>
      <c r="D99" s="173" t="s">
        <v>122</v>
      </c>
      <c r="E99" s="174" t="s">
        <v>188</v>
      </c>
      <c r="F99" s="175" t="s">
        <v>189</v>
      </c>
      <c r="G99" s="176" t="s">
        <v>149</v>
      </c>
      <c r="H99" s="177">
        <v>124.4</v>
      </c>
      <c r="I99" s="178"/>
      <c r="J99" s="179">
        <f>ROUND(I99*H99,2)</f>
        <v>0</v>
      </c>
      <c r="K99" s="175" t="s">
        <v>126</v>
      </c>
      <c r="L99" s="39"/>
      <c r="M99" s="180" t="s">
        <v>19</v>
      </c>
      <c r="N99" s="181" t="s">
        <v>42</v>
      </c>
      <c r="O99" s="64"/>
      <c r="P99" s="182">
        <f>O99*H99</f>
        <v>0</v>
      </c>
      <c r="Q99" s="182">
        <v>0</v>
      </c>
      <c r="R99" s="182">
        <f>Q99*H99</f>
        <v>0</v>
      </c>
      <c r="S99" s="182">
        <v>0</v>
      </c>
      <c r="T99" s="183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84" t="s">
        <v>127</v>
      </c>
      <c r="AT99" s="184" t="s">
        <v>122</v>
      </c>
      <c r="AU99" s="184" t="s">
        <v>82</v>
      </c>
      <c r="AY99" s="17" t="s">
        <v>120</v>
      </c>
      <c r="BE99" s="185">
        <f>IF(N99="základní",J99,0)</f>
        <v>0</v>
      </c>
      <c r="BF99" s="185">
        <f>IF(N99="snížená",J99,0)</f>
        <v>0</v>
      </c>
      <c r="BG99" s="185">
        <f>IF(N99="zákl. přenesená",J99,0)</f>
        <v>0</v>
      </c>
      <c r="BH99" s="185">
        <f>IF(N99="sníž. přenesená",J99,0)</f>
        <v>0</v>
      </c>
      <c r="BI99" s="185">
        <f>IF(N99="nulová",J99,0)</f>
        <v>0</v>
      </c>
      <c r="BJ99" s="17" t="s">
        <v>79</v>
      </c>
      <c r="BK99" s="185">
        <f>ROUND(I99*H99,2)</f>
        <v>0</v>
      </c>
      <c r="BL99" s="17" t="s">
        <v>127</v>
      </c>
      <c r="BM99" s="184" t="s">
        <v>628</v>
      </c>
    </row>
    <row r="100" spans="1:65" s="2" customFormat="1" ht="19.5">
      <c r="A100" s="34"/>
      <c r="B100" s="35"/>
      <c r="C100" s="36"/>
      <c r="D100" s="186" t="s">
        <v>129</v>
      </c>
      <c r="E100" s="36"/>
      <c r="F100" s="187" t="s">
        <v>191</v>
      </c>
      <c r="G100" s="36"/>
      <c r="H100" s="36"/>
      <c r="I100" s="188"/>
      <c r="J100" s="36"/>
      <c r="K100" s="36"/>
      <c r="L100" s="39"/>
      <c r="M100" s="189"/>
      <c r="N100" s="190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7" t="s">
        <v>129</v>
      </c>
      <c r="AU100" s="17" t="s">
        <v>82</v>
      </c>
    </row>
    <row r="101" spans="1:65" s="2" customFormat="1" ht="11.25">
      <c r="A101" s="34"/>
      <c r="B101" s="35"/>
      <c r="C101" s="36"/>
      <c r="D101" s="191" t="s">
        <v>131</v>
      </c>
      <c r="E101" s="36"/>
      <c r="F101" s="192" t="s">
        <v>192</v>
      </c>
      <c r="G101" s="36"/>
      <c r="H101" s="36"/>
      <c r="I101" s="188"/>
      <c r="J101" s="36"/>
      <c r="K101" s="36"/>
      <c r="L101" s="39"/>
      <c r="M101" s="189"/>
      <c r="N101" s="190"/>
      <c r="O101" s="64"/>
      <c r="P101" s="64"/>
      <c r="Q101" s="64"/>
      <c r="R101" s="64"/>
      <c r="S101" s="64"/>
      <c r="T101" s="65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7" t="s">
        <v>131</v>
      </c>
      <c r="AU101" s="17" t="s">
        <v>82</v>
      </c>
    </row>
    <row r="102" spans="1:65" s="13" customFormat="1" ht="11.25">
      <c r="B102" s="193"/>
      <c r="C102" s="194"/>
      <c r="D102" s="186" t="s">
        <v>133</v>
      </c>
      <c r="E102" s="195" t="s">
        <v>19</v>
      </c>
      <c r="F102" s="196" t="s">
        <v>629</v>
      </c>
      <c r="G102" s="194"/>
      <c r="H102" s="197">
        <v>124.4</v>
      </c>
      <c r="I102" s="198"/>
      <c r="J102" s="194"/>
      <c r="K102" s="194"/>
      <c r="L102" s="199"/>
      <c r="M102" s="200"/>
      <c r="N102" s="201"/>
      <c r="O102" s="201"/>
      <c r="P102" s="201"/>
      <c r="Q102" s="201"/>
      <c r="R102" s="201"/>
      <c r="S102" s="201"/>
      <c r="T102" s="202"/>
      <c r="AT102" s="203" t="s">
        <v>133</v>
      </c>
      <c r="AU102" s="203" t="s">
        <v>82</v>
      </c>
      <c r="AV102" s="13" t="s">
        <v>82</v>
      </c>
      <c r="AW102" s="13" t="s">
        <v>33</v>
      </c>
      <c r="AX102" s="13" t="s">
        <v>79</v>
      </c>
      <c r="AY102" s="203" t="s">
        <v>120</v>
      </c>
    </row>
    <row r="103" spans="1:65" s="2" customFormat="1" ht="16.5" customHeight="1">
      <c r="A103" s="34"/>
      <c r="B103" s="35"/>
      <c r="C103" s="173" t="s">
        <v>155</v>
      </c>
      <c r="D103" s="173" t="s">
        <v>122</v>
      </c>
      <c r="E103" s="174" t="s">
        <v>195</v>
      </c>
      <c r="F103" s="175" t="s">
        <v>196</v>
      </c>
      <c r="G103" s="176" t="s">
        <v>149</v>
      </c>
      <c r="H103" s="177">
        <v>114</v>
      </c>
      <c r="I103" s="178"/>
      <c r="J103" s="179">
        <f>ROUND(I103*H103,2)</f>
        <v>0</v>
      </c>
      <c r="K103" s="175" t="s">
        <v>126</v>
      </c>
      <c r="L103" s="39"/>
      <c r="M103" s="180" t="s">
        <v>19</v>
      </c>
      <c r="N103" s="181" t="s">
        <v>42</v>
      </c>
      <c r="O103" s="64"/>
      <c r="P103" s="182">
        <f>O103*H103</f>
        <v>0</v>
      </c>
      <c r="Q103" s="182">
        <v>0</v>
      </c>
      <c r="R103" s="182">
        <f>Q103*H103</f>
        <v>0</v>
      </c>
      <c r="S103" s="182">
        <v>0</v>
      </c>
      <c r="T103" s="183">
        <f>S103*H103</f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84" t="s">
        <v>127</v>
      </c>
      <c r="AT103" s="184" t="s">
        <v>122</v>
      </c>
      <c r="AU103" s="184" t="s">
        <v>82</v>
      </c>
      <c r="AY103" s="17" t="s">
        <v>120</v>
      </c>
      <c r="BE103" s="185">
        <f>IF(N103="základní",J103,0)</f>
        <v>0</v>
      </c>
      <c r="BF103" s="185">
        <f>IF(N103="snížená",J103,0)</f>
        <v>0</v>
      </c>
      <c r="BG103" s="185">
        <f>IF(N103="zákl. přenesená",J103,0)</f>
        <v>0</v>
      </c>
      <c r="BH103" s="185">
        <f>IF(N103="sníž. přenesená",J103,0)</f>
        <v>0</v>
      </c>
      <c r="BI103" s="185">
        <f>IF(N103="nulová",J103,0)</f>
        <v>0</v>
      </c>
      <c r="BJ103" s="17" t="s">
        <v>79</v>
      </c>
      <c r="BK103" s="185">
        <f>ROUND(I103*H103,2)</f>
        <v>0</v>
      </c>
      <c r="BL103" s="17" t="s">
        <v>127</v>
      </c>
      <c r="BM103" s="184" t="s">
        <v>630</v>
      </c>
    </row>
    <row r="104" spans="1:65" s="2" customFormat="1" ht="19.5">
      <c r="A104" s="34"/>
      <c r="B104" s="35"/>
      <c r="C104" s="36"/>
      <c r="D104" s="186" t="s">
        <v>129</v>
      </c>
      <c r="E104" s="36"/>
      <c r="F104" s="187" t="s">
        <v>198</v>
      </c>
      <c r="G104" s="36"/>
      <c r="H104" s="36"/>
      <c r="I104" s="188"/>
      <c r="J104" s="36"/>
      <c r="K104" s="36"/>
      <c r="L104" s="39"/>
      <c r="M104" s="189"/>
      <c r="N104" s="190"/>
      <c r="O104" s="64"/>
      <c r="P104" s="64"/>
      <c r="Q104" s="64"/>
      <c r="R104" s="64"/>
      <c r="S104" s="64"/>
      <c r="T104" s="65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T104" s="17" t="s">
        <v>129</v>
      </c>
      <c r="AU104" s="17" t="s">
        <v>82</v>
      </c>
    </row>
    <row r="105" spans="1:65" s="2" customFormat="1" ht="11.25">
      <c r="A105" s="34"/>
      <c r="B105" s="35"/>
      <c r="C105" s="36"/>
      <c r="D105" s="191" t="s">
        <v>131</v>
      </c>
      <c r="E105" s="36"/>
      <c r="F105" s="192" t="s">
        <v>199</v>
      </c>
      <c r="G105" s="36"/>
      <c r="H105" s="36"/>
      <c r="I105" s="188"/>
      <c r="J105" s="36"/>
      <c r="K105" s="36"/>
      <c r="L105" s="39"/>
      <c r="M105" s="189"/>
      <c r="N105" s="190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131</v>
      </c>
      <c r="AU105" s="17" t="s">
        <v>82</v>
      </c>
    </row>
    <row r="106" spans="1:65" s="13" customFormat="1" ht="11.25">
      <c r="B106" s="193"/>
      <c r="C106" s="194"/>
      <c r="D106" s="186" t="s">
        <v>133</v>
      </c>
      <c r="E106" s="195" t="s">
        <v>19</v>
      </c>
      <c r="F106" s="196" t="s">
        <v>631</v>
      </c>
      <c r="G106" s="194"/>
      <c r="H106" s="197">
        <v>98.1</v>
      </c>
      <c r="I106" s="198"/>
      <c r="J106" s="194"/>
      <c r="K106" s="194"/>
      <c r="L106" s="199"/>
      <c r="M106" s="200"/>
      <c r="N106" s="201"/>
      <c r="O106" s="201"/>
      <c r="P106" s="201"/>
      <c r="Q106" s="201"/>
      <c r="R106" s="201"/>
      <c r="S106" s="201"/>
      <c r="T106" s="202"/>
      <c r="AT106" s="203" t="s">
        <v>133</v>
      </c>
      <c r="AU106" s="203" t="s">
        <v>82</v>
      </c>
      <c r="AV106" s="13" t="s">
        <v>82</v>
      </c>
      <c r="AW106" s="13" t="s">
        <v>33</v>
      </c>
      <c r="AX106" s="13" t="s">
        <v>71</v>
      </c>
      <c r="AY106" s="203" t="s">
        <v>120</v>
      </c>
    </row>
    <row r="107" spans="1:65" s="13" customFormat="1" ht="11.25">
      <c r="B107" s="193"/>
      <c r="C107" s="194"/>
      <c r="D107" s="186" t="s">
        <v>133</v>
      </c>
      <c r="E107" s="195" t="s">
        <v>19</v>
      </c>
      <c r="F107" s="196" t="s">
        <v>632</v>
      </c>
      <c r="G107" s="194"/>
      <c r="H107" s="197">
        <v>15.9</v>
      </c>
      <c r="I107" s="198"/>
      <c r="J107" s="194"/>
      <c r="K107" s="194"/>
      <c r="L107" s="199"/>
      <c r="M107" s="200"/>
      <c r="N107" s="201"/>
      <c r="O107" s="201"/>
      <c r="P107" s="201"/>
      <c r="Q107" s="201"/>
      <c r="R107" s="201"/>
      <c r="S107" s="201"/>
      <c r="T107" s="202"/>
      <c r="AT107" s="203" t="s">
        <v>133</v>
      </c>
      <c r="AU107" s="203" t="s">
        <v>82</v>
      </c>
      <c r="AV107" s="13" t="s">
        <v>82</v>
      </c>
      <c r="AW107" s="13" t="s">
        <v>33</v>
      </c>
      <c r="AX107" s="13" t="s">
        <v>71</v>
      </c>
      <c r="AY107" s="203" t="s">
        <v>120</v>
      </c>
    </row>
    <row r="108" spans="1:65" s="2" customFormat="1" ht="16.5" customHeight="1">
      <c r="A108" s="34"/>
      <c r="B108" s="35"/>
      <c r="C108" s="173" t="s">
        <v>164</v>
      </c>
      <c r="D108" s="173" t="s">
        <v>122</v>
      </c>
      <c r="E108" s="174" t="s">
        <v>203</v>
      </c>
      <c r="F108" s="175" t="s">
        <v>204</v>
      </c>
      <c r="G108" s="176" t="s">
        <v>205</v>
      </c>
      <c r="H108" s="177">
        <v>223.92</v>
      </c>
      <c r="I108" s="178"/>
      <c r="J108" s="179">
        <f>ROUND(I108*H108,2)</f>
        <v>0</v>
      </c>
      <c r="K108" s="175" t="s">
        <v>126</v>
      </c>
      <c r="L108" s="39"/>
      <c r="M108" s="180" t="s">
        <v>19</v>
      </c>
      <c r="N108" s="181" t="s">
        <v>42</v>
      </c>
      <c r="O108" s="64"/>
      <c r="P108" s="182">
        <f>O108*H108</f>
        <v>0</v>
      </c>
      <c r="Q108" s="182">
        <v>0</v>
      </c>
      <c r="R108" s="182">
        <f>Q108*H108</f>
        <v>0</v>
      </c>
      <c r="S108" s="182">
        <v>0</v>
      </c>
      <c r="T108" s="183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84" t="s">
        <v>127</v>
      </c>
      <c r="AT108" s="184" t="s">
        <v>122</v>
      </c>
      <c r="AU108" s="184" t="s">
        <v>82</v>
      </c>
      <c r="AY108" s="17" t="s">
        <v>120</v>
      </c>
      <c r="BE108" s="185">
        <f>IF(N108="základní",J108,0)</f>
        <v>0</v>
      </c>
      <c r="BF108" s="185">
        <f>IF(N108="snížená",J108,0)</f>
        <v>0</v>
      </c>
      <c r="BG108" s="185">
        <f>IF(N108="zákl. přenesená",J108,0)</f>
        <v>0</v>
      </c>
      <c r="BH108" s="185">
        <f>IF(N108="sníž. přenesená",J108,0)</f>
        <v>0</v>
      </c>
      <c r="BI108" s="185">
        <f>IF(N108="nulová",J108,0)</f>
        <v>0</v>
      </c>
      <c r="BJ108" s="17" t="s">
        <v>79</v>
      </c>
      <c r="BK108" s="185">
        <f>ROUND(I108*H108,2)</f>
        <v>0</v>
      </c>
      <c r="BL108" s="17" t="s">
        <v>127</v>
      </c>
      <c r="BM108" s="184" t="s">
        <v>633</v>
      </c>
    </row>
    <row r="109" spans="1:65" s="2" customFormat="1" ht="19.5">
      <c r="A109" s="34"/>
      <c r="B109" s="35"/>
      <c r="C109" s="36"/>
      <c r="D109" s="186" t="s">
        <v>129</v>
      </c>
      <c r="E109" s="36"/>
      <c r="F109" s="187" t="s">
        <v>207</v>
      </c>
      <c r="G109" s="36"/>
      <c r="H109" s="36"/>
      <c r="I109" s="188"/>
      <c r="J109" s="36"/>
      <c r="K109" s="36"/>
      <c r="L109" s="39"/>
      <c r="M109" s="189"/>
      <c r="N109" s="190"/>
      <c r="O109" s="64"/>
      <c r="P109" s="64"/>
      <c r="Q109" s="64"/>
      <c r="R109" s="64"/>
      <c r="S109" s="64"/>
      <c r="T109" s="65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7" t="s">
        <v>129</v>
      </c>
      <c r="AU109" s="17" t="s">
        <v>82</v>
      </c>
    </row>
    <row r="110" spans="1:65" s="2" customFormat="1" ht="11.25">
      <c r="A110" s="34"/>
      <c r="B110" s="35"/>
      <c r="C110" s="36"/>
      <c r="D110" s="191" t="s">
        <v>131</v>
      </c>
      <c r="E110" s="36"/>
      <c r="F110" s="192" t="s">
        <v>208</v>
      </c>
      <c r="G110" s="36"/>
      <c r="H110" s="36"/>
      <c r="I110" s="188"/>
      <c r="J110" s="36"/>
      <c r="K110" s="36"/>
      <c r="L110" s="39"/>
      <c r="M110" s="189"/>
      <c r="N110" s="190"/>
      <c r="O110" s="64"/>
      <c r="P110" s="64"/>
      <c r="Q110" s="64"/>
      <c r="R110" s="64"/>
      <c r="S110" s="64"/>
      <c r="T110" s="65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7" t="s">
        <v>131</v>
      </c>
      <c r="AU110" s="17" t="s">
        <v>82</v>
      </c>
    </row>
    <row r="111" spans="1:65" s="13" customFormat="1" ht="11.25">
      <c r="B111" s="193"/>
      <c r="C111" s="194"/>
      <c r="D111" s="186" t="s">
        <v>133</v>
      </c>
      <c r="E111" s="195" t="s">
        <v>19</v>
      </c>
      <c r="F111" s="196" t="s">
        <v>634</v>
      </c>
      <c r="G111" s="194"/>
      <c r="H111" s="197">
        <v>223.92</v>
      </c>
      <c r="I111" s="198"/>
      <c r="J111" s="194"/>
      <c r="K111" s="194"/>
      <c r="L111" s="199"/>
      <c r="M111" s="200"/>
      <c r="N111" s="201"/>
      <c r="O111" s="201"/>
      <c r="P111" s="201"/>
      <c r="Q111" s="201"/>
      <c r="R111" s="201"/>
      <c r="S111" s="201"/>
      <c r="T111" s="202"/>
      <c r="AT111" s="203" t="s">
        <v>133</v>
      </c>
      <c r="AU111" s="203" t="s">
        <v>82</v>
      </c>
      <c r="AV111" s="13" t="s">
        <v>82</v>
      </c>
      <c r="AW111" s="13" t="s">
        <v>33</v>
      </c>
      <c r="AX111" s="13" t="s">
        <v>79</v>
      </c>
      <c r="AY111" s="203" t="s">
        <v>120</v>
      </c>
    </row>
    <row r="112" spans="1:65" s="2" customFormat="1" ht="16.5" customHeight="1">
      <c r="A112" s="34"/>
      <c r="B112" s="35"/>
      <c r="C112" s="173" t="s">
        <v>171</v>
      </c>
      <c r="D112" s="173" t="s">
        <v>122</v>
      </c>
      <c r="E112" s="174" t="s">
        <v>210</v>
      </c>
      <c r="F112" s="175" t="s">
        <v>211</v>
      </c>
      <c r="G112" s="176" t="s">
        <v>149</v>
      </c>
      <c r="H112" s="177">
        <v>124.4</v>
      </c>
      <c r="I112" s="178"/>
      <c r="J112" s="179">
        <f>ROUND(I112*H112,2)</f>
        <v>0</v>
      </c>
      <c r="K112" s="175" t="s">
        <v>126</v>
      </c>
      <c r="L112" s="39"/>
      <c r="M112" s="180" t="s">
        <v>19</v>
      </c>
      <c r="N112" s="181" t="s">
        <v>42</v>
      </c>
      <c r="O112" s="64"/>
      <c r="P112" s="182">
        <f>O112*H112</f>
        <v>0</v>
      </c>
      <c r="Q112" s="182">
        <v>0</v>
      </c>
      <c r="R112" s="182">
        <f>Q112*H112</f>
        <v>0</v>
      </c>
      <c r="S112" s="182">
        <v>0</v>
      </c>
      <c r="T112" s="183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84" t="s">
        <v>127</v>
      </c>
      <c r="AT112" s="184" t="s">
        <v>122</v>
      </c>
      <c r="AU112" s="184" t="s">
        <v>82</v>
      </c>
      <c r="AY112" s="17" t="s">
        <v>120</v>
      </c>
      <c r="BE112" s="185">
        <f>IF(N112="základní",J112,0)</f>
        <v>0</v>
      </c>
      <c r="BF112" s="185">
        <f>IF(N112="snížená",J112,0)</f>
        <v>0</v>
      </c>
      <c r="BG112" s="185">
        <f>IF(N112="zákl. přenesená",J112,0)</f>
        <v>0</v>
      </c>
      <c r="BH112" s="185">
        <f>IF(N112="sníž. přenesená",J112,0)</f>
        <v>0</v>
      </c>
      <c r="BI112" s="185">
        <f>IF(N112="nulová",J112,0)</f>
        <v>0</v>
      </c>
      <c r="BJ112" s="17" t="s">
        <v>79</v>
      </c>
      <c r="BK112" s="185">
        <f>ROUND(I112*H112,2)</f>
        <v>0</v>
      </c>
      <c r="BL112" s="17" t="s">
        <v>127</v>
      </c>
      <c r="BM112" s="184" t="s">
        <v>635</v>
      </c>
    </row>
    <row r="113" spans="1:65" s="2" customFormat="1" ht="11.25">
      <c r="A113" s="34"/>
      <c r="B113" s="35"/>
      <c r="C113" s="36"/>
      <c r="D113" s="186" t="s">
        <v>129</v>
      </c>
      <c r="E113" s="36"/>
      <c r="F113" s="187" t="s">
        <v>213</v>
      </c>
      <c r="G113" s="36"/>
      <c r="H113" s="36"/>
      <c r="I113" s="188"/>
      <c r="J113" s="36"/>
      <c r="K113" s="36"/>
      <c r="L113" s="39"/>
      <c r="M113" s="189"/>
      <c r="N113" s="190"/>
      <c r="O113" s="64"/>
      <c r="P113" s="64"/>
      <c r="Q113" s="64"/>
      <c r="R113" s="64"/>
      <c r="S113" s="64"/>
      <c r="T113" s="65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7" t="s">
        <v>129</v>
      </c>
      <c r="AU113" s="17" t="s">
        <v>82</v>
      </c>
    </row>
    <row r="114" spans="1:65" s="2" customFormat="1" ht="11.25">
      <c r="A114" s="34"/>
      <c r="B114" s="35"/>
      <c r="C114" s="36"/>
      <c r="D114" s="191" t="s">
        <v>131</v>
      </c>
      <c r="E114" s="36"/>
      <c r="F114" s="192" t="s">
        <v>214</v>
      </c>
      <c r="G114" s="36"/>
      <c r="H114" s="36"/>
      <c r="I114" s="188"/>
      <c r="J114" s="36"/>
      <c r="K114" s="36"/>
      <c r="L114" s="39"/>
      <c r="M114" s="189"/>
      <c r="N114" s="190"/>
      <c r="O114" s="64"/>
      <c r="P114" s="64"/>
      <c r="Q114" s="64"/>
      <c r="R114" s="64"/>
      <c r="S114" s="64"/>
      <c r="T114" s="65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7" t="s">
        <v>131</v>
      </c>
      <c r="AU114" s="17" t="s">
        <v>82</v>
      </c>
    </row>
    <row r="115" spans="1:65" s="13" customFormat="1" ht="11.25">
      <c r="B115" s="193"/>
      <c r="C115" s="194"/>
      <c r="D115" s="186" t="s">
        <v>133</v>
      </c>
      <c r="E115" s="195" t="s">
        <v>19</v>
      </c>
      <c r="F115" s="196" t="s">
        <v>636</v>
      </c>
      <c r="G115" s="194"/>
      <c r="H115" s="197">
        <v>124.4</v>
      </c>
      <c r="I115" s="198"/>
      <c r="J115" s="194"/>
      <c r="K115" s="194"/>
      <c r="L115" s="199"/>
      <c r="M115" s="200"/>
      <c r="N115" s="201"/>
      <c r="O115" s="201"/>
      <c r="P115" s="201"/>
      <c r="Q115" s="201"/>
      <c r="R115" s="201"/>
      <c r="S115" s="201"/>
      <c r="T115" s="202"/>
      <c r="AT115" s="203" t="s">
        <v>133</v>
      </c>
      <c r="AU115" s="203" t="s">
        <v>82</v>
      </c>
      <c r="AV115" s="13" t="s">
        <v>82</v>
      </c>
      <c r="AW115" s="13" t="s">
        <v>33</v>
      </c>
      <c r="AX115" s="13" t="s">
        <v>79</v>
      </c>
      <c r="AY115" s="203" t="s">
        <v>120</v>
      </c>
    </row>
    <row r="116" spans="1:65" s="2" customFormat="1" ht="21.75" customHeight="1">
      <c r="A116" s="34"/>
      <c r="B116" s="35"/>
      <c r="C116" s="173" t="s">
        <v>179</v>
      </c>
      <c r="D116" s="173" t="s">
        <v>122</v>
      </c>
      <c r="E116" s="174" t="s">
        <v>231</v>
      </c>
      <c r="F116" s="175" t="s">
        <v>232</v>
      </c>
      <c r="G116" s="176" t="s">
        <v>125</v>
      </c>
      <c r="H116" s="177">
        <v>2573.1</v>
      </c>
      <c r="I116" s="178"/>
      <c r="J116" s="179">
        <f>ROUND(I116*H116,2)</f>
        <v>0</v>
      </c>
      <c r="K116" s="175" t="s">
        <v>126</v>
      </c>
      <c r="L116" s="39"/>
      <c r="M116" s="180" t="s">
        <v>19</v>
      </c>
      <c r="N116" s="181" t="s">
        <v>42</v>
      </c>
      <c r="O116" s="64"/>
      <c r="P116" s="182">
        <f>O116*H116</f>
        <v>0</v>
      </c>
      <c r="Q116" s="182">
        <v>0</v>
      </c>
      <c r="R116" s="182">
        <f>Q116*H116</f>
        <v>0</v>
      </c>
      <c r="S116" s="182">
        <v>0</v>
      </c>
      <c r="T116" s="183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84" t="s">
        <v>127</v>
      </c>
      <c r="AT116" s="184" t="s">
        <v>122</v>
      </c>
      <c r="AU116" s="184" t="s">
        <v>82</v>
      </c>
      <c r="AY116" s="17" t="s">
        <v>120</v>
      </c>
      <c r="BE116" s="185">
        <f>IF(N116="základní",J116,0)</f>
        <v>0</v>
      </c>
      <c r="BF116" s="185">
        <f>IF(N116="snížená",J116,0)</f>
        <v>0</v>
      </c>
      <c r="BG116" s="185">
        <f>IF(N116="zákl. přenesená",J116,0)</f>
        <v>0</v>
      </c>
      <c r="BH116" s="185">
        <f>IF(N116="sníž. přenesená",J116,0)</f>
        <v>0</v>
      </c>
      <c r="BI116" s="185">
        <f>IF(N116="nulová",J116,0)</f>
        <v>0</v>
      </c>
      <c r="BJ116" s="17" t="s">
        <v>79</v>
      </c>
      <c r="BK116" s="185">
        <f>ROUND(I116*H116,2)</f>
        <v>0</v>
      </c>
      <c r="BL116" s="17" t="s">
        <v>127</v>
      </c>
      <c r="BM116" s="184" t="s">
        <v>637</v>
      </c>
    </row>
    <row r="117" spans="1:65" s="2" customFormat="1" ht="11.25">
      <c r="A117" s="34"/>
      <c r="B117" s="35"/>
      <c r="C117" s="36"/>
      <c r="D117" s="186" t="s">
        <v>129</v>
      </c>
      <c r="E117" s="36"/>
      <c r="F117" s="187" t="s">
        <v>234</v>
      </c>
      <c r="G117" s="36"/>
      <c r="H117" s="36"/>
      <c r="I117" s="188"/>
      <c r="J117" s="36"/>
      <c r="K117" s="36"/>
      <c r="L117" s="39"/>
      <c r="M117" s="189"/>
      <c r="N117" s="190"/>
      <c r="O117" s="64"/>
      <c r="P117" s="64"/>
      <c r="Q117" s="64"/>
      <c r="R117" s="64"/>
      <c r="S117" s="64"/>
      <c r="T117" s="65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129</v>
      </c>
      <c r="AU117" s="17" t="s">
        <v>82</v>
      </c>
    </row>
    <row r="118" spans="1:65" s="2" customFormat="1" ht="11.25">
      <c r="A118" s="34"/>
      <c r="B118" s="35"/>
      <c r="C118" s="36"/>
      <c r="D118" s="191" t="s">
        <v>131</v>
      </c>
      <c r="E118" s="36"/>
      <c r="F118" s="192" t="s">
        <v>235</v>
      </c>
      <c r="G118" s="36"/>
      <c r="H118" s="36"/>
      <c r="I118" s="188"/>
      <c r="J118" s="36"/>
      <c r="K118" s="36"/>
      <c r="L118" s="39"/>
      <c r="M118" s="189"/>
      <c r="N118" s="190"/>
      <c r="O118" s="64"/>
      <c r="P118" s="64"/>
      <c r="Q118" s="64"/>
      <c r="R118" s="64"/>
      <c r="S118" s="64"/>
      <c r="T118" s="65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131</v>
      </c>
      <c r="AU118" s="17" t="s">
        <v>82</v>
      </c>
    </row>
    <row r="119" spans="1:65" s="13" customFormat="1" ht="11.25">
      <c r="B119" s="193"/>
      <c r="C119" s="194"/>
      <c r="D119" s="186" t="s">
        <v>133</v>
      </c>
      <c r="E119" s="195" t="s">
        <v>19</v>
      </c>
      <c r="F119" s="196" t="s">
        <v>638</v>
      </c>
      <c r="G119" s="194"/>
      <c r="H119" s="197">
        <v>2573.1</v>
      </c>
      <c r="I119" s="198"/>
      <c r="J119" s="194"/>
      <c r="K119" s="194"/>
      <c r="L119" s="199"/>
      <c r="M119" s="200"/>
      <c r="N119" s="201"/>
      <c r="O119" s="201"/>
      <c r="P119" s="201"/>
      <c r="Q119" s="201"/>
      <c r="R119" s="201"/>
      <c r="S119" s="201"/>
      <c r="T119" s="202"/>
      <c r="AT119" s="203" t="s">
        <v>133</v>
      </c>
      <c r="AU119" s="203" t="s">
        <v>82</v>
      </c>
      <c r="AV119" s="13" t="s">
        <v>82</v>
      </c>
      <c r="AW119" s="13" t="s">
        <v>33</v>
      </c>
      <c r="AX119" s="13" t="s">
        <v>79</v>
      </c>
      <c r="AY119" s="203" t="s">
        <v>120</v>
      </c>
    </row>
    <row r="120" spans="1:65" s="2" customFormat="1" ht="16.5" customHeight="1">
      <c r="A120" s="34"/>
      <c r="B120" s="35"/>
      <c r="C120" s="173" t="s">
        <v>313</v>
      </c>
      <c r="D120" s="173" t="s">
        <v>122</v>
      </c>
      <c r="E120" s="174" t="s">
        <v>238</v>
      </c>
      <c r="F120" s="175" t="s">
        <v>239</v>
      </c>
      <c r="G120" s="176" t="s">
        <v>125</v>
      </c>
      <c r="H120" s="177">
        <v>534</v>
      </c>
      <c r="I120" s="178"/>
      <c r="J120" s="179">
        <f>ROUND(I120*H120,2)</f>
        <v>0</v>
      </c>
      <c r="K120" s="175" t="s">
        <v>126</v>
      </c>
      <c r="L120" s="39"/>
      <c r="M120" s="180" t="s">
        <v>19</v>
      </c>
      <c r="N120" s="181" t="s">
        <v>42</v>
      </c>
      <c r="O120" s="64"/>
      <c r="P120" s="182">
        <f>O120*H120</f>
        <v>0</v>
      </c>
      <c r="Q120" s="182">
        <v>0</v>
      </c>
      <c r="R120" s="182">
        <f>Q120*H120</f>
        <v>0</v>
      </c>
      <c r="S120" s="182">
        <v>0</v>
      </c>
      <c r="T120" s="183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84" t="s">
        <v>127</v>
      </c>
      <c r="AT120" s="184" t="s">
        <v>122</v>
      </c>
      <c r="AU120" s="184" t="s">
        <v>82</v>
      </c>
      <c r="AY120" s="17" t="s">
        <v>120</v>
      </c>
      <c r="BE120" s="185">
        <f>IF(N120="základní",J120,0)</f>
        <v>0</v>
      </c>
      <c r="BF120" s="185">
        <f>IF(N120="snížená",J120,0)</f>
        <v>0</v>
      </c>
      <c r="BG120" s="185">
        <f>IF(N120="zákl. přenesená",J120,0)</f>
        <v>0</v>
      </c>
      <c r="BH120" s="185">
        <f>IF(N120="sníž. přenesená",J120,0)</f>
        <v>0</v>
      </c>
      <c r="BI120" s="185">
        <f>IF(N120="nulová",J120,0)</f>
        <v>0</v>
      </c>
      <c r="BJ120" s="17" t="s">
        <v>79</v>
      </c>
      <c r="BK120" s="185">
        <f>ROUND(I120*H120,2)</f>
        <v>0</v>
      </c>
      <c r="BL120" s="17" t="s">
        <v>127</v>
      </c>
      <c r="BM120" s="184" t="s">
        <v>639</v>
      </c>
    </row>
    <row r="121" spans="1:65" s="2" customFormat="1" ht="11.25">
      <c r="A121" s="34"/>
      <c r="B121" s="35"/>
      <c r="C121" s="36"/>
      <c r="D121" s="186" t="s">
        <v>129</v>
      </c>
      <c r="E121" s="36"/>
      <c r="F121" s="187" t="s">
        <v>241</v>
      </c>
      <c r="G121" s="36"/>
      <c r="H121" s="36"/>
      <c r="I121" s="188"/>
      <c r="J121" s="36"/>
      <c r="K121" s="36"/>
      <c r="L121" s="39"/>
      <c r="M121" s="189"/>
      <c r="N121" s="190"/>
      <c r="O121" s="64"/>
      <c r="P121" s="64"/>
      <c r="Q121" s="64"/>
      <c r="R121" s="64"/>
      <c r="S121" s="64"/>
      <c r="T121" s="65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129</v>
      </c>
      <c r="AU121" s="17" t="s">
        <v>82</v>
      </c>
    </row>
    <row r="122" spans="1:65" s="2" customFormat="1" ht="11.25">
      <c r="A122" s="34"/>
      <c r="B122" s="35"/>
      <c r="C122" s="36"/>
      <c r="D122" s="191" t="s">
        <v>131</v>
      </c>
      <c r="E122" s="36"/>
      <c r="F122" s="192" t="s">
        <v>242</v>
      </c>
      <c r="G122" s="36"/>
      <c r="H122" s="36"/>
      <c r="I122" s="188"/>
      <c r="J122" s="36"/>
      <c r="K122" s="36"/>
      <c r="L122" s="39"/>
      <c r="M122" s="189"/>
      <c r="N122" s="190"/>
      <c r="O122" s="64"/>
      <c r="P122" s="64"/>
      <c r="Q122" s="64"/>
      <c r="R122" s="64"/>
      <c r="S122" s="64"/>
      <c r="T122" s="65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131</v>
      </c>
      <c r="AU122" s="17" t="s">
        <v>82</v>
      </c>
    </row>
    <row r="123" spans="1:65" s="13" customFormat="1" ht="11.25">
      <c r="B123" s="193"/>
      <c r="C123" s="194"/>
      <c r="D123" s="186" t="s">
        <v>133</v>
      </c>
      <c r="E123" s="195" t="s">
        <v>19</v>
      </c>
      <c r="F123" s="196" t="s">
        <v>640</v>
      </c>
      <c r="G123" s="194"/>
      <c r="H123" s="197">
        <v>534</v>
      </c>
      <c r="I123" s="198"/>
      <c r="J123" s="194"/>
      <c r="K123" s="194"/>
      <c r="L123" s="199"/>
      <c r="M123" s="200"/>
      <c r="N123" s="201"/>
      <c r="O123" s="201"/>
      <c r="P123" s="201"/>
      <c r="Q123" s="201"/>
      <c r="R123" s="201"/>
      <c r="S123" s="201"/>
      <c r="T123" s="202"/>
      <c r="AT123" s="203" t="s">
        <v>133</v>
      </c>
      <c r="AU123" s="203" t="s">
        <v>82</v>
      </c>
      <c r="AV123" s="13" t="s">
        <v>82</v>
      </c>
      <c r="AW123" s="13" t="s">
        <v>33</v>
      </c>
      <c r="AX123" s="13" t="s">
        <v>79</v>
      </c>
      <c r="AY123" s="203" t="s">
        <v>120</v>
      </c>
    </row>
    <row r="124" spans="1:65" s="2" customFormat="1" ht="16.5" customHeight="1">
      <c r="A124" s="34"/>
      <c r="B124" s="35"/>
      <c r="C124" s="173" t="s">
        <v>187</v>
      </c>
      <c r="D124" s="173" t="s">
        <v>122</v>
      </c>
      <c r="E124" s="174" t="s">
        <v>245</v>
      </c>
      <c r="F124" s="175" t="s">
        <v>246</v>
      </c>
      <c r="G124" s="176" t="s">
        <v>125</v>
      </c>
      <c r="H124" s="177">
        <v>195.5</v>
      </c>
      <c r="I124" s="178"/>
      <c r="J124" s="179">
        <f>ROUND(I124*H124,2)</f>
        <v>0</v>
      </c>
      <c r="K124" s="175" t="s">
        <v>126</v>
      </c>
      <c r="L124" s="39"/>
      <c r="M124" s="180" t="s">
        <v>19</v>
      </c>
      <c r="N124" s="181" t="s">
        <v>42</v>
      </c>
      <c r="O124" s="64"/>
      <c r="P124" s="182">
        <f>O124*H124</f>
        <v>0</v>
      </c>
      <c r="Q124" s="182">
        <v>0</v>
      </c>
      <c r="R124" s="182">
        <f>Q124*H124</f>
        <v>0</v>
      </c>
      <c r="S124" s="182">
        <v>0</v>
      </c>
      <c r="T124" s="183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4" t="s">
        <v>127</v>
      </c>
      <c r="AT124" s="184" t="s">
        <v>122</v>
      </c>
      <c r="AU124" s="184" t="s">
        <v>82</v>
      </c>
      <c r="AY124" s="17" t="s">
        <v>120</v>
      </c>
      <c r="BE124" s="185">
        <f>IF(N124="základní",J124,0)</f>
        <v>0</v>
      </c>
      <c r="BF124" s="185">
        <f>IF(N124="snížená",J124,0)</f>
        <v>0</v>
      </c>
      <c r="BG124" s="185">
        <f>IF(N124="zákl. přenesená",J124,0)</f>
        <v>0</v>
      </c>
      <c r="BH124" s="185">
        <f>IF(N124="sníž. přenesená",J124,0)</f>
        <v>0</v>
      </c>
      <c r="BI124" s="185">
        <f>IF(N124="nulová",J124,0)</f>
        <v>0</v>
      </c>
      <c r="BJ124" s="17" t="s">
        <v>79</v>
      </c>
      <c r="BK124" s="185">
        <f>ROUND(I124*H124,2)</f>
        <v>0</v>
      </c>
      <c r="BL124" s="17" t="s">
        <v>127</v>
      </c>
      <c r="BM124" s="184" t="s">
        <v>641</v>
      </c>
    </row>
    <row r="125" spans="1:65" s="2" customFormat="1" ht="11.25">
      <c r="A125" s="34"/>
      <c r="B125" s="35"/>
      <c r="C125" s="36"/>
      <c r="D125" s="186" t="s">
        <v>129</v>
      </c>
      <c r="E125" s="36"/>
      <c r="F125" s="187" t="s">
        <v>248</v>
      </c>
      <c r="G125" s="36"/>
      <c r="H125" s="36"/>
      <c r="I125" s="188"/>
      <c r="J125" s="36"/>
      <c r="K125" s="36"/>
      <c r="L125" s="39"/>
      <c r="M125" s="189"/>
      <c r="N125" s="190"/>
      <c r="O125" s="64"/>
      <c r="P125" s="64"/>
      <c r="Q125" s="64"/>
      <c r="R125" s="64"/>
      <c r="S125" s="64"/>
      <c r="T125" s="65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129</v>
      </c>
      <c r="AU125" s="17" t="s">
        <v>82</v>
      </c>
    </row>
    <row r="126" spans="1:65" s="2" customFormat="1" ht="11.25">
      <c r="A126" s="34"/>
      <c r="B126" s="35"/>
      <c r="C126" s="36"/>
      <c r="D126" s="191" t="s">
        <v>131</v>
      </c>
      <c r="E126" s="36"/>
      <c r="F126" s="192" t="s">
        <v>249</v>
      </c>
      <c r="G126" s="36"/>
      <c r="H126" s="36"/>
      <c r="I126" s="188"/>
      <c r="J126" s="36"/>
      <c r="K126" s="36"/>
      <c r="L126" s="39"/>
      <c r="M126" s="189"/>
      <c r="N126" s="190"/>
      <c r="O126" s="64"/>
      <c r="P126" s="64"/>
      <c r="Q126" s="64"/>
      <c r="R126" s="64"/>
      <c r="S126" s="64"/>
      <c r="T126" s="65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131</v>
      </c>
      <c r="AU126" s="17" t="s">
        <v>82</v>
      </c>
    </row>
    <row r="127" spans="1:65" s="13" customFormat="1" ht="11.25">
      <c r="B127" s="193"/>
      <c r="C127" s="194"/>
      <c r="D127" s="186" t="s">
        <v>133</v>
      </c>
      <c r="E127" s="195" t="s">
        <v>19</v>
      </c>
      <c r="F127" s="196" t="s">
        <v>642</v>
      </c>
      <c r="G127" s="194"/>
      <c r="H127" s="197">
        <v>195.5</v>
      </c>
      <c r="I127" s="198"/>
      <c r="J127" s="194"/>
      <c r="K127" s="194"/>
      <c r="L127" s="199"/>
      <c r="M127" s="200"/>
      <c r="N127" s="201"/>
      <c r="O127" s="201"/>
      <c r="P127" s="201"/>
      <c r="Q127" s="201"/>
      <c r="R127" s="201"/>
      <c r="S127" s="201"/>
      <c r="T127" s="202"/>
      <c r="AT127" s="203" t="s">
        <v>133</v>
      </c>
      <c r="AU127" s="203" t="s">
        <v>82</v>
      </c>
      <c r="AV127" s="13" t="s">
        <v>82</v>
      </c>
      <c r="AW127" s="13" t="s">
        <v>33</v>
      </c>
      <c r="AX127" s="13" t="s">
        <v>79</v>
      </c>
      <c r="AY127" s="203" t="s">
        <v>120</v>
      </c>
    </row>
    <row r="128" spans="1:65" s="2" customFormat="1" ht="16.5" customHeight="1">
      <c r="A128" s="34"/>
      <c r="B128" s="35"/>
      <c r="C128" s="173" t="s">
        <v>194</v>
      </c>
      <c r="D128" s="173" t="s">
        <v>122</v>
      </c>
      <c r="E128" s="174" t="s">
        <v>252</v>
      </c>
      <c r="F128" s="175" t="s">
        <v>253</v>
      </c>
      <c r="G128" s="176" t="s">
        <v>125</v>
      </c>
      <c r="H128" s="177">
        <v>1667.9</v>
      </c>
      <c r="I128" s="178"/>
      <c r="J128" s="179">
        <f>ROUND(I128*H128,2)</f>
        <v>0</v>
      </c>
      <c r="K128" s="175" t="s">
        <v>126</v>
      </c>
      <c r="L128" s="39"/>
      <c r="M128" s="180" t="s">
        <v>19</v>
      </c>
      <c r="N128" s="181" t="s">
        <v>42</v>
      </c>
      <c r="O128" s="64"/>
      <c r="P128" s="182">
        <f>O128*H128</f>
        <v>0</v>
      </c>
      <c r="Q128" s="182">
        <v>0</v>
      </c>
      <c r="R128" s="182">
        <f>Q128*H128</f>
        <v>0</v>
      </c>
      <c r="S128" s="182">
        <v>0</v>
      </c>
      <c r="T128" s="183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4" t="s">
        <v>127</v>
      </c>
      <c r="AT128" s="184" t="s">
        <v>122</v>
      </c>
      <c r="AU128" s="184" t="s">
        <v>82</v>
      </c>
      <c r="AY128" s="17" t="s">
        <v>120</v>
      </c>
      <c r="BE128" s="185">
        <f>IF(N128="základní",J128,0)</f>
        <v>0</v>
      </c>
      <c r="BF128" s="185">
        <f>IF(N128="snížená",J128,0)</f>
        <v>0</v>
      </c>
      <c r="BG128" s="185">
        <f>IF(N128="zákl. přenesená",J128,0)</f>
        <v>0</v>
      </c>
      <c r="BH128" s="185">
        <f>IF(N128="sníž. přenesená",J128,0)</f>
        <v>0</v>
      </c>
      <c r="BI128" s="185">
        <f>IF(N128="nulová",J128,0)</f>
        <v>0</v>
      </c>
      <c r="BJ128" s="17" t="s">
        <v>79</v>
      </c>
      <c r="BK128" s="185">
        <f>ROUND(I128*H128,2)</f>
        <v>0</v>
      </c>
      <c r="BL128" s="17" t="s">
        <v>127</v>
      </c>
      <c r="BM128" s="184" t="s">
        <v>643</v>
      </c>
    </row>
    <row r="129" spans="1:65" s="2" customFormat="1" ht="11.25">
      <c r="A129" s="34"/>
      <c r="B129" s="35"/>
      <c r="C129" s="36"/>
      <c r="D129" s="186" t="s">
        <v>129</v>
      </c>
      <c r="E129" s="36"/>
      <c r="F129" s="187" t="s">
        <v>255</v>
      </c>
      <c r="G129" s="36"/>
      <c r="H129" s="36"/>
      <c r="I129" s="188"/>
      <c r="J129" s="36"/>
      <c r="K129" s="36"/>
      <c r="L129" s="39"/>
      <c r="M129" s="189"/>
      <c r="N129" s="190"/>
      <c r="O129" s="64"/>
      <c r="P129" s="64"/>
      <c r="Q129" s="64"/>
      <c r="R129" s="64"/>
      <c r="S129" s="64"/>
      <c r="T129" s="65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7" t="s">
        <v>129</v>
      </c>
      <c r="AU129" s="17" t="s">
        <v>82</v>
      </c>
    </row>
    <row r="130" spans="1:65" s="2" customFormat="1" ht="11.25">
      <c r="A130" s="34"/>
      <c r="B130" s="35"/>
      <c r="C130" s="36"/>
      <c r="D130" s="191" t="s">
        <v>131</v>
      </c>
      <c r="E130" s="36"/>
      <c r="F130" s="192" t="s">
        <v>256</v>
      </c>
      <c r="G130" s="36"/>
      <c r="H130" s="36"/>
      <c r="I130" s="188"/>
      <c r="J130" s="36"/>
      <c r="K130" s="36"/>
      <c r="L130" s="39"/>
      <c r="M130" s="189"/>
      <c r="N130" s="190"/>
      <c r="O130" s="64"/>
      <c r="P130" s="64"/>
      <c r="Q130" s="64"/>
      <c r="R130" s="64"/>
      <c r="S130" s="64"/>
      <c r="T130" s="65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131</v>
      </c>
      <c r="AU130" s="17" t="s">
        <v>82</v>
      </c>
    </row>
    <row r="131" spans="1:65" s="13" customFormat="1" ht="11.25">
      <c r="B131" s="193"/>
      <c r="C131" s="194"/>
      <c r="D131" s="186" t="s">
        <v>133</v>
      </c>
      <c r="E131" s="195" t="s">
        <v>19</v>
      </c>
      <c r="F131" s="196" t="s">
        <v>644</v>
      </c>
      <c r="G131" s="194"/>
      <c r="H131" s="197">
        <v>1628.9</v>
      </c>
      <c r="I131" s="198"/>
      <c r="J131" s="194"/>
      <c r="K131" s="194"/>
      <c r="L131" s="199"/>
      <c r="M131" s="200"/>
      <c r="N131" s="201"/>
      <c r="O131" s="201"/>
      <c r="P131" s="201"/>
      <c r="Q131" s="201"/>
      <c r="R131" s="201"/>
      <c r="S131" s="201"/>
      <c r="T131" s="202"/>
      <c r="AT131" s="203" t="s">
        <v>133</v>
      </c>
      <c r="AU131" s="203" t="s">
        <v>82</v>
      </c>
      <c r="AV131" s="13" t="s">
        <v>82</v>
      </c>
      <c r="AW131" s="13" t="s">
        <v>33</v>
      </c>
      <c r="AX131" s="13" t="s">
        <v>71</v>
      </c>
      <c r="AY131" s="203" t="s">
        <v>120</v>
      </c>
    </row>
    <row r="132" spans="1:65" s="13" customFormat="1" ht="11.25">
      <c r="B132" s="193"/>
      <c r="C132" s="194"/>
      <c r="D132" s="186" t="s">
        <v>133</v>
      </c>
      <c r="E132" s="195" t="s">
        <v>19</v>
      </c>
      <c r="F132" s="196" t="s">
        <v>645</v>
      </c>
      <c r="G132" s="194"/>
      <c r="H132" s="197">
        <v>39</v>
      </c>
      <c r="I132" s="198"/>
      <c r="J132" s="194"/>
      <c r="K132" s="194"/>
      <c r="L132" s="199"/>
      <c r="M132" s="200"/>
      <c r="N132" s="201"/>
      <c r="O132" s="201"/>
      <c r="P132" s="201"/>
      <c r="Q132" s="201"/>
      <c r="R132" s="201"/>
      <c r="S132" s="201"/>
      <c r="T132" s="202"/>
      <c r="AT132" s="203" t="s">
        <v>133</v>
      </c>
      <c r="AU132" s="203" t="s">
        <v>82</v>
      </c>
      <c r="AV132" s="13" t="s">
        <v>82</v>
      </c>
      <c r="AW132" s="13" t="s">
        <v>33</v>
      </c>
      <c r="AX132" s="13" t="s">
        <v>71</v>
      </c>
      <c r="AY132" s="203" t="s">
        <v>120</v>
      </c>
    </row>
    <row r="133" spans="1:65" s="2" customFormat="1" ht="16.5" customHeight="1">
      <c r="A133" s="34"/>
      <c r="B133" s="35"/>
      <c r="C133" s="173" t="s">
        <v>202</v>
      </c>
      <c r="D133" s="173" t="s">
        <v>122</v>
      </c>
      <c r="E133" s="174" t="s">
        <v>260</v>
      </c>
      <c r="F133" s="175" t="s">
        <v>261</v>
      </c>
      <c r="G133" s="176" t="s">
        <v>125</v>
      </c>
      <c r="H133" s="177">
        <v>149.80000000000001</v>
      </c>
      <c r="I133" s="178"/>
      <c r="J133" s="179">
        <f>ROUND(I133*H133,2)</f>
        <v>0</v>
      </c>
      <c r="K133" s="175" t="s">
        <v>126</v>
      </c>
      <c r="L133" s="39"/>
      <c r="M133" s="180" t="s">
        <v>19</v>
      </c>
      <c r="N133" s="181" t="s">
        <v>42</v>
      </c>
      <c r="O133" s="64"/>
      <c r="P133" s="182">
        <f>O133*H133</f>
        <v>0</v>
      </c>
      <c r="Q133" s="182">
        <v>0</v>
      </c>
      <c r="R133" s="182">
        <f>Q133*H133</f>
        <v>0</v>
      </c>
      <c r="S133" s="182">
        <v>0</v>
      </c>
      <c r="T133" s="183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4" t="s">
        <v>127</v>
      </c>
      <c r="AT133" s="184" t="s">
        <v>122</v>
      </c>
      <c r="AU133" s="184" t="s">
        <v>82</v>
      </c>
      <c r="AY133" s="17" t="s">
        <v>120</v>
      </c>
      <c r="BE133" s="185">
        <f>IF(N133="základní",J133,0)</f>
        <v>0</v>
      </c>
      <c r="BF133" s="185">
        <f>IF(N133="snížená",J133,0)</f>
        <v>0</v>
      </c>
      <c r="BG133" s="185">
        <f>IF(N133="zákl. přenesená",J133,0)</f>
        <v>0</v>
      </c>
      <c r="BH133" s="185">
        <f>IF(N133="sníž. přenesená",J133,0)</f>
        <v>0</v>
      </c>
      <c r="BI133" s="185">
        <f>IF(N133="nulová",J133,0)</f>
        <v>0</v>
      </c>
      <c r="BJ133" s="17" t="s">
        <v>79</v>
      </c>
      <c r="BK133" s="185">
        <f>ROUND(I133*H133,2)</f>
        <v>0</v>
      </c>
      <c r="BL133" s="17" t="s">
        <v>127</v>
      </c>
      <c r="BM133" s="184" t="s">
        <v>646</v>
      </c>
    </row>
    <row r="134" spans="1:65" s="2" customFormat="1" ht="19.5">
      <c r="A134" s="34"/>
      <c r="B134" s="35"/>
      <c r="C134" s="36"/>
      <c r="D134" s="186" t="s">
        <v>129</v>
      </c>
      <c r="E134" s="36"/>
      <c r="F134" s="187" t="s">
        <v>263</v>
      </c>
      <c r="G134" s="36"/>
      <c r="H134" s="36"/>
      <c r="I134" s="188"/>
      <c r="J134" s="36"/>
      <c r="K134" s="36"/>
      <c r="L134" s="39"/>
      <c r="M134" s="189"/>
      <c r="N134" s="190"/>
      <c r="O134" s="64"/>
      <c r="P134" s="64"/>
      <c r="Q134" s="64"/>
      <c r="R134" s="64"/>
      <c r="S134" s="64"/>
      <c r="T134" s="65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129</v>
      </c>
      <c r="AU134" s="17" t="s">
        <v>82</v>
      </c>
    </row>
    <row r="135" spans="1:65" s="2" customFormat="1" ht="11.25">
      <c r="A135" s="34"/>
      <c r="B135" s="35"/>
      <c r="C135" s="36"/>
      <c r="D135" s="191" t="s">
        <v>131</v>
      </c>
      <c r="E135" s="36"/>
      <c r="F135" s="192" t="s">
        <v>264</v>
      </c>
      <c r="G135" s="36"/>
      <c r="H135" s="36"/>
      <c r="I135" s="188"/>
      <c r="J135" s="36"/>
      <c r="K135" s="36"/>
      <c r="L135" s="39"/>
      <c r="M135" s="189"/>
      <c r="N135" s="190"/>
      <c r="O135" s="64"/>
      <c r="P135" s="64"/>
      <c r="Q135" s="64"/>
      <c r="R135" s="64"/>
      <c r="S135" s="64"/>
      <c r="T135" s="65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131</v>
      </c>
      <c r="AU135" s="17" t="s">
        <v>82</v>
      </c>
    </row>
    <row r="136" spans="1:65" s="13" customFormat="1" ht="11.25">
      <c r="B136" s="193"/>
      <c r="C136" s="194"/>
      <c r="D136" s="186" t="s">
        <v>133</v>
      </c>
      <c r="E136" s="195" t="s">
        <v>19</v>
      </c>
      <c r="F136" s="196" t="s">
        <v>647</v>
      </c>
      <c r="G136" s="194"/>
      <c r="H136" s="197">
        <v>149.80000000000001</v>
      </c>
      <c r="I136" s="198"/>
      <c r="J136" s="194"/>
      <c r="K136" s="194"/>
      <c r="L136" s="199"/>
      <c r="M136" s="200"/>
      <c r="N136" s="201"/>
      <c r="O136" s="201"/>
      <c r="P136" s="201"/>
      <c r="Q136" s="201"/>
      <c r="R136" s="201"/>
      <c r="S136" s="201"/>
      <c r="T136" s="202"/>
      <c r="AT136" s="203" t="s">
        <v>133</v>
      </c>
      <c r="AU136" s="203" t="s">
        <v>82</v>
      </c>
      <c r="AV136" s="13" t="s">
        <v>82</v>
      </c>
      <c r="AW136" s="13" t="s">
        <v>33</v>
      </c>
      <c r="AX136" s="13" t="s">
        <v>79</v>
      </c>
      <c r="AY136" s="203" t="s">
        <v>120</v>
      </c>
    </row>
    <row r="137" spans="1:65" s="2" customFormat="1" ht="16.5" customHeight="1">
      <c r="A137" s="34"/>
      <c r="B137" s="35"/>
      <c r="C137" s="173" t="s">
        <v>8</v>
      </c>
      <c r="D137" s="173" t="s">
        <v>122</v>
      </c>
      <c r="E137" s="174" t="s">
        <v>267</v>
      </c>
      <c r="F137" s="175" t="s">
        <v>268</v>
      </c>
      <c r="G137" s="176" t="s">
        <v>125</v>
      </c>
      <c r="H137" s="177">
        <v>340</v>
      </c>
      <c r="I137" s="178"/>
      <c r="J137" s="179">
        <f>ROUND(I137*H137,2)</f>
        <v>0</v>
      </c>
      <c r="K137" s="175" t="s">
        <v>126</v>
      </c>
      <c r="L137" s="39"/>
      <c r="M137" s="180" t="s">
        <v>19</v>
      </c>
      <c r="N137" s="181" t="s">
        <v>42</v>
      </c>
      <c r="O137" s="64"/>
      <c r="P137" s="182">
        <f>O137*H137</f>
        <v>0</v>
      </c>
      <c r="Q137" s="182">
        <v>0</v>
      </c>
      <c r="R137" s="182">
        <f>Q137*H137</f>
        <v>0</v>
      </c>
      <c r="S137" s="182">
        <v>0</v>
      </c>
      <c r="T137" s="183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4" t="s">
        <v>127</v>
      </c>
      <c r="AT137" s="184" t="s">
        <v>122</v>
      </c>
      <c r="AU137" s="184" t="s">
        <v>82</v>
      </c>
      <c r="AY137" s="17" t="s">
        <v>120</v>
      </c>
      <c r="BE137" s="185">
        <f>IF(N137="základní",J137,0)</f>
        <v>0</v>
      </c>
      <c r="BF137" s="185">
        <f>IF(N137="snížená",J137,0)</f>
        <v>0</v>
      </c>
      <c r="BG137" s="185">
        <f>IF(N137="zákl. přenesená",J137,0)</f>
        <v>0</v>
      </c>
      <c r="BH137" s="185">
        <f>IF(N137="sníž. přenesená",J137,0)</f>
        <v>0</v>
      </c>
      <c r="BI137" s="185">
        <f>IF(N137="nulová",J137,0)</f>
        <v>0</v>
      </c>
      <c r="BJ137" s="17" t="s">
        <v>79</v>
      </c>
      <c r="BK137" s="185">
        <f>ROUND(I137*H137,2)</f>
        <v>0</v>
      </c>
      <c r="BL137" s="17" t="s">
        <v>127</v>
      </c>
      <c r="BM137" s="184" t="s">
        <v>648</v>
      </c>
    </row>
    <row r="138" spans="1:65" s="2" customFormat="1" ht="19.5">
      <c r="A138" s="34"/>
      <c r="B138" s="35"/>
      <c r="C138" s="36"/>
      <c r="D138" s="186" t="s">
        <v>129</v>
      </c>
      <c r="E138" s="36"/>
      <c r="F138" s="187" t="s">
        <v>270</v>
      </c>
      <c r="G138" s="36"/>
      <c r="H138" s="36"/>
      <c r="I138" s="188"/>
      <c r="J138" s="36"/>
      <c r="K138" s="36"/>
      <c r="L138" s="39"/>
      <c r="M138" s="189"/>
      <c r="N138" s="190"/>
      <c r="O138" s="64"/>
      <c r="P138" s="64"/>
      <c r="Q138" s="64"/>
      <c r="R138" s="64"/>
      <c r="S138" s="64"/>
      <c r="T138" s="65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129</v>
      </c>
      <c r="AU138" s="17" t="s">
        <v>82</v>
      </c>
    </row>
    <row r="139" spans="1:65" s="2" customFormat="1" ht="11.25">
      <c r="A139" s="34"/>
      <c r="B139" s="35"/>
      <c r="C139" s="36"/>
      <c r="D139" s="191" t="s">
        <v>131</v>
      </c>
      <c r="E139" s="36"/>
      <c r="F139" s="192" t="s">
        <v>271</v>
      </c>
      <c r="G139" s="36"/>
      <c r="H139" s="36"/>
      <c r="I139" s="188"/>
      <c r="J139" s="36"/>
      <c r="K139" s="36"/>
      <c r="L139" s="39"/>
      <c r="M139" s="189"/>
      <c r="N139" s="190"/>
      <c r="O139" s="64"/>
      <c r="P139" s="64"/>
      <c r="Q139" s="64"/>
      <c r="R139" s="64"/>
      <c r="S139" s="64"/>
      <c r="T139" s="65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131</v>
      </c>
      <c r="AU139" s="17" t="s">
        <v>82</v>
      </c>
    </row>
    <row r="140" spans="1:65" s="13" customFormat="1" ht="11.25">
      <c r="B140" s="193"/>
      <c r="C140" s="194"/>
      <c r="D140" s="186" t="s">
        <v>133</v>
      </c>
      <c r="E140" s="195" t="s">
        <v>19</v>
      </c>
      <c r="F140" s="196" t="s">
        <v>649</v>
      </c>
      <c r="G140" s="194"/>
      <c r="H140" s="197">
        <v>340</v>
      </c>
      <c r="I140" s="198"/>
      <c r="J140" s="194"/>
      <c r="K140" s="194"/>
      <c r="L140" s="199"/>
      <c r="M140" s="200"/>
      <c r="N140" s="201"/>
      <c r="O140" s="201"/>
      <c r="P140" s="201"/>
      <c r="Q140" s="201"/>
      <c r="R140" s="201"/>
      <c r="S140" s="201"/>
      <c r="T140" s="202"/>
      <c r="AT140" s="203" t="s">
        <v>133</v>
      </c>
      <c r="AU140" s="203" t="s">
        <v>82</v>
      </c>
      <c r="AV140" s="13" t="s">
        <v>82</v>
      </c>
      <c r="AW140" s="13" t="s">
        <v>33</v>
      </c>
      <c r="AX140" s="13" t="s">
        <v>79</v>
      </c>
      <c r="AY140" s="203" t="s">
        <v>120</v>
      </c>
    </row>
    <row r="141" spans="1:65" s="2" customFormat="1" ht="16.5" customHeight="1">
      <c r="A141" s="34"/>
      <c r="B141" s="35"/>
      <c r="C141" s="173" t="s">
        <v>216</v>
      </c>
      <c r="D141" s="173" t="s">
        <v>122</v>
      </c>
      <c r="E141" s="174" t="s">
        <v>650</v>
      </c>
      <c r="F141" s="175" t="s">
        <v>651</v>
      </c>
      <c r="G141" s="176" t="s">
        <v>125</v>
      </c>
      <c r="H141" s="177">
        <v>489.9</v>
      </c>
      <c r="I141" s="178"/>
      <c r="J141" s="179">
        <f>ROUND(I141*H141,2)</f>
        <v>0</v>
      </c>
      <c r="K141" s="175" t="s">
        <v>126</v>
      </c>
      <c r="L141" s="39"/>
      <c r="M141" s="180" t="s">
        <v>19</v>
      </c>
      <c r="N141" s="181" t="s">
        <v>42</v>
      </c>
      <c r="O141" s="64"/>
      <c r="P141" s="182">
        <f>O141*H141</f>
        <v>0</v>
      </c>
      <c r="Q141" s="182">
        <v>0</v>
      </c>
      <c r="R141" s="182">
        <f>Q141*H141</f>
        <v>0</v>
      </c>
      <c r="S141" s="182">
        <v>0</v>
      </c>
      <c r="T141" s="183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4" t="s">
        <v>127</v>
      </c>
      <c r="AT141" s="184" t="s">
        <v>122</v>
      </c>
      <c r="AU141" s="184" t="s">
        <v>82</v>
      </c>
      <c r="AY141" s="17" t="s">
        <v>120</v>
      </c>
      <c r="BE141" s="185">
        <f>IF(N141="základní",J141,0)</f>
        <v>0</v>
      </c>
      <c r="BF141" s="185">
        <f>IF(N141="snížená",J141,0)</f>
        <v>0</v>
      </c>
      <c r="BG141" s="185">
        <f>IF(N141="zákl. přenesená",J141,0)</f>
        <v>0</v>
      </c>
      <c r="BH141" s="185">
        <f>IF(N141="sníž. přenesená",J141,0)</f>
        <v>0</v>
      </c>
      <c r="BI141" s="185">
        <f>IF(N141="nulová",J141,0)</f>
        <v>0</v>
      </c>
      <c r="BJ141" s="17" t="s">
        <v>79</v>
      </c>
      <c r="BK141" s="185">
        <f>ROUND(I141*H141,2)</f>
        <v>0</v>
      </c>
      <c r="BL141" s="17" t="s">
        <v>127</v>
      </c>
      <c r="BM141" s="184" t="s">
        <v>652</v>
      </c>
    </row>
    <row r="142" spans="1:65" s="2" customFormat="1" ht="11.25">
      <c r="A142" s="34"/>
      <c r="B142" s="35"/>
      <c r="C142" s="36"/>
      <c r="D142" s="186" t="s">
        <v>129</v>
      </c>
      <c r="E142" s="36"/>
      <c r="F142" s="187" t="s">
        <v>653</v>
      </c>
      <c r="G142" s="36"/>
      <c r="H142" s="36"/>
      <c r="I142" s="188"/>
      <c r="J142" s="36"/>
      <c r="K142" s="36"/>
      <c r="L142" s="39"/>
      <c r="M142" s="189"/>
      <c r="N142" s="190"/>
      <c r="O142" s="64"/>
      <c r="P142" s="64"/>
      <c r="Q142" s="64"/>
      <c r="R142" s="64"/>
      <c r="S142" s="64"/>
      <c r="T142" s="65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129</v>
      </c>
      <c r="AU142" s="17" t="s">
        <v>82</v>
      </c>
    </row>
    <row r="143" spans="1:65" s="2" customFormat="1" ht="11.25">
      <c r="A143" s="34"/>
      <c r="B143" s="35"/>
      <c r="C143" s="36"/>
      <c r="D143" s="191" t="s">
        <v>131</v>
      </c>
      <c r="E143" s="36"/>
      <c r="F143" s="192" t="s">
        <v>654</v>
      </c>
      <c r="G143" s="36"/>
      <c r="H143" s="36"/>
      <c r="I143" s="188"/>
      <c r="J143" s="36"/>
      <c r="K143" s="36"/>
      <c r="L143" s="39"/>
      <c r="M143" s="189"/>
      <c r="N143" s="190"/>
      <c r="O143" s="64"/>
      <c r="P143" s="64"/>
      <c r="Q143" s="64"/>
      <c r="R143" s="64"/>
      <c r="S143" s="64"/>
      <c r="T143" s="65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7" t="s">
        <v>131</v>
      </c>
      <c r="AU143" s="17" t="s">
        <v>82</v>
      </c>
    </row>
    <row r="144" spans="1:65" s="13" customFormat="1" ht="11.25">
      <c r="B144" s="193"/>
      <c r="C144" s="194"/>
      <c r="D144" s="186" t="s">
        <v>133</v>
      </c>
      <c r="E144" s="195" t="s">
        <v>19</v>
      </c>
      <c r="F144" s="196" t="s">
        <v>655</v>
      </c>
      <c r="G144" s="194"/>
      <c r="H144" s="197">
        <v>489.9</v>
      </c>
      <c r="I144" s="198"/>
      <c r="J144" s="194"/>
      <c r="K144" s="194"/>
      <c r="L144" s="199"/>
      <c r="M144" s="200"/>
      <c r="N144" s="201"/>
      <c r="O144" s="201"/>
      <c r="P144" s="201"/>
      <c r="Q144" s="201"/>
      <c r="R144" s="201"/>
      <c r="S144" s="201"/>
      <c r="T144" s="202"/>
      <c r="AT144" s="203" t="s">
        <v>133</v>
      </c>
      <c r="AU144" s="203" t="s">
        <v>82</v>
      </c>
      <c r="AV144" s="13" t="s">
        <v>82</v>
      </c>
      <c r="AW144" s="13" t="s">
        <v>33</v>
      </c>
      <c r="AX144" s="13" t="s">
        <v>79</v>
      </c>
      <c r="AY144" s="203" t="s">
        <v>120</v>
      </c>
    </row>
    <row r="145" spans="1:65" s="2" customFormat="1" ht="16.5" customHeight="1">
      <c r="A145" s="34"/>
      <c r="B145" s="35"/>
      <c r="C145" s="173" t="s">
        <v>224</v>
      </c>
      <c r="D145" s="173" t="s">
        <v>122</v>
      </c>
      <c r="E145" s="174" t="s">
        <v>280</v>
      </c>
      <c r="F145" s="175" t="s">
        <v>281</v>
      </c>
      <c r="G145" s="176" t="s">
        <v>125</v>
      </c>
      <c r="H145" s="177">
        <v>489.9</v>
      </c>
      <c r="I145" s="178"/>
      <c r="J145" s="179">
        <f>ROUND(I145*H145,2)</f>
        <v>0</v>
      </c>
      <c r="K145" s="175" t="s">
        <v>126</v>
      </c>
      <c r="L145" s="39"/>
      <c r="M145" s="180" t="s">
        <v>19</v>
      </c>
      <c r="N145" s="181" t="s">
        <v>42</v>
      </c>
      <c r="O145" s="64"/>
      <c r="P145" s="182">
        <f>O145*H145</f>
        <v>0</v>
      </c>
      <c r="Q145" s="182">
        <v>1.2700000000000001E-3</v>
      </c>
      <c r="R145" s="182">
        <f>Q145*H145</f>
        <v>0.62217299999999998</v>
      </c>
      <c r="S145" s="182">
        <v>0</v>
      </c>
      <c r="T145" s="183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4" t="s">
        <v>127</v>
      </c>
      <c r="AT145" s="184" t="s">
        <v>122</v>
      </c>
      <c r="AU145" s="184" t="s">
        <v>82</v>
      </c>
      <c r="AY145" s="17" t="s">
        <v>120</v>
      </c>
      <c r="BE145" s="185">
        <f>IF(N145="základní",J145,0)</f>
        <v>0</v>
      </c>
      <c r="BF145" s="185">
        <f>IF(N145="snížená",J145,0)</f>
        <v>0</v>
      </c>
      <c r="BG145" s="185">
        <f>IF(N145="zákl. přenesená",J145,0)</f>
        <v>0</v>
      </c>
      <c r="BH145" s="185">
        <f>IF(N145="sníž. přenesená",J145,0)</f>
        <v>0</v>
      </c>
      <c r="BI145" s="185">
        <f>IF(N145="nulová",J145,0)</f>
        <v>0</v>
      </c>
      <c r="BJ145" s="17" t="s">
        <v>79</v>
      </c>
      <c r="BK145" s="185">
        <f>ROUND(I145*H145,2)</f>
        <v>0</v>
      </c>
      <c r="BL145" s="17" t="s">
        <v>127</v>
      </c>
      <c r="BM145" s="184" t="s">
        <v>656</v>
      </c>
    </row>
    <row r="146" spans="1:65" s="2" customFormat="1" ht="11.25">
      <c r="A146" s="34"/>
      <c r="B146" s="35"/>
      <c r="C146" s="36"/>
      <c r="D146" s="186" t="s">
        <v>129</v>
      </c>
      <c r="E146" s="36"/>
      <c r="F146" s="187" t="s">
        <v>281</v>
      </c>
      <c r="G146" s="36"/>
      <c r="H146" s="36"/>
      <c r="I146" s="188"/>
      <c r="J146" s="36"/>
      <c r="K146" s="36"/>
      <c r="L146" s="39"/>
      <c r="M146" s="189"/>
      <c r="N146" s="190"/>
      <c r="O146" s="64"/>
      <c r="P146" s="64"/>
      <c r="Q146" s="64"/>
      <c r="R146" s="64"/>
      <c r="S146" s="64"/>
      <c r="T146" s="65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129</v>
      </c>
      <c r="AU146" s="17" t="s">
        <v>82</v>
      </c>
    </row>
    <row r="147" spans="1:65" s="2" customFormat="1" ht="11.25">
      <c r="A147" s="34"/>
      <c r="B147" s="35"/>
      <c r="C147" s="36"/>
      <c r="D147" s="191" t="s">
        <v>131</v>
      </c>
      <c r="E147" s="36"/>
      <c r="F147" s="192" t="s">
        <v>283</v>
      </c>
      <c r="G147" s="36"/>
      <c r="H147" s="36"/>
      <c r="I147" s="188"/>
      <c r="J147" s="36"/>
      <c r="K147" s="36"/>
      <c r="L147" s="39"/>
      <c r="M147" s="189"/>
      <c r="N147" s="190"/>
      <c r="O147" s="64"/>
      <c r="P147" s="64"/>
      <c r="Q147" s="64"/>
      <c r="R147" s="64"/>
      <c r="S147" s="64"/>
      <c r="T147" s="65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7" t="s">
        <v>131</v>
      </c>
      <c r="AU147" s="17" t="s">
        <v>82</v>
      </c>
    </row>
    <row r="148" spans="1:65" s="2" customFormat="1" ht="16.5" customHeight="1">
      <c r="A148" s="34"/>
      <c r="B148" s="35"/>
      <c r="C148" s="204" t="s">
        <v>230</v>
      </c>
      <c r="D148" s="204" t="s">
        <v>225</v>
      </c>
      <c r="E148" s="205" t="s">
        <v>285</v>
      </c>
      <c r="F148" s="206" t="s">
        <v>286</v>
      </c>
      <c r="G148" s="207" t="s">
        <v>287</v>
      </c>
      <c r="H148" s="208">
        <v>25.12</v>
      </c>
      <c r="I148" s="209"/>
      <c r="J148" s="210">
        <f>ROUND(I148*H148,2)</f>
        <v>0</v>
      </c>
      <c r="K148" s="206" t="s">
        <v>126</v>
      </c>
      <c r="L148" s="211"/>
      <c r="M148" s="212" t="s">
        <v>19</v>
      </c>
      <c r="N148" s="213" t="s">
        <v>42</v>
      </c>
      <c r="O148" s="64"/>
      <c r="P148" s="182">
        <f>O148*H148</f>
        <v>0</v>
      </c>
      <c r="Q148" s="182">
        <v>1E-3</v>
      </c>
      <c r="R148" s="182">
        <f>Q148*H148</f>
        <v>2.512E-2</v>
      </c>
      <c r="S148" s="182">
        <v>0</v>
      </c>
      <c r="T148" s="183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4" t="s">
        <v>179</v>
      </c>
      <c r="AT148" s="184" t="s">
        <v>225</v>
      </c>
      <c r="AU148" s="184" t="s">
        <v>82</v>
      </c>
      <c r="AY148" s="17" t="s">
        <v>120</v>
      </c>
      <c r="BE148" s="185">
        <f>IF(N148="základní",J148,0)</f>
        <v>0</v>
      </c>
      <c r="BF148" s="185">
        <f>IF(N148="snížená",J148,0)</f>
        <v>0</v>
      </c>
      <c r="BG148" s="185">
        <f>IF(N148="zákl. přenesená",J148,0)</f>
        <v>0</v>
      </c>
      <c r="BH148" s="185">
        <f>IF(N148="sníž. přenesená",J148,0)</f>
        <v>0</v>
      </c>
      <c r="BI148" s="185">
        <f>IF(N148="nulová",J148,0)</f>
        <v>0</v>
      </c>
      <c r="BJ148" s="17" t="s">
        <v>79</v>
      </c>
      <c r="BK148" s="185">
        <f>ROUND(I148*H148,2)</f>
        <v>0</v>
      </c>
      <c r="BL148" s="17" t="s">
        <v>127</v>
      </c>
      <c r="BM148" s="184" t="s">
        <v>657</v>
      </c>
    </row>
    <row r="149" spans="1:65" s="2" customFormat="1" ht="11.25">
      <c r="A149" s="34"/>
      <c r="B149" s="35"/>
      <c r="C149" s="36"/>
      <c r="D149" s="186" t="s">
        <v>129</v>
      </c>
      <c r="E149" s="36"/>
      <c r="F149" s="187" t="s">
        <v>286</v>
      </c>
      <c r="G149" s="36"/>
      <c r="H149" s="36"/>
      <c r="I149" s="188"/>
      <c r="J149" s="36"/>
      <c r="K149" s="36"/>
      <c r="L149" s="39"/>
      <c r="M149" s="189"/>
      <c r="N149" s="190"/>
      <c r="O149" s="64"/>
      <c r="P149" s="64"/>
      <c r="Q149" s="64"/>
      <c r="R149" s="64"/>
      <c r="S149" s="64"/>
      <c r="T149" s="65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7" t="s">
        <v>129</v>
      </c>
      <c r="AU149" s="17" t="s">
        <v>82</v>
      </c>
    </row>
    <row r="150" spans="1:65" s="2" customFormat="1" ht="19.5">
      <c r="A150" s="34"/>
      <c r="B150" s="35"/>
      <c r="C150" s="36"/>
      <c r="D150" s="186" t="s">
        <v>289</v>
      </c>
      <c r="E150" s="36"/>
      <c r="F150" s="214" t="s">
        <v>290</v>
      </c>
      <c r="G150" s="36"/>
      <c r="H150" s="36"/>
      <c r="I150" s="188"/>
      <c r="J150" s="36"/>
      <c r="K150" s="36"/>
      <c r="L150" s="39"/>
      <c r="M150" s="189"/>
      <c r="N150" s="190"/>
      <c r="O150" s="64"/>
      <c r="P150" s="64"/>
      <c r="Q150" s="64"/>
      <c r="R150" s="64"/>
      <c r="S150" s="64"/>
      <c r="T150" s="65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289</v>
      </c>
      <c r="AU150" s="17" t="s">
        <v>82</v>
      </c>
    </row>
    <row r="151" spans="1:65" s="13" customFormat="1" ht="11.25">
      <c r="B151" s="193"/>
      <c r="C151" s="194"/>
      <c r="D151" s="186" t="s">
        <v>133</v>
      </c>
      <c r="E151" s="195" t="s">
        <v>19</v>
      </c>
      <c r="F151" s="196" t="s">
        <v>658</v>
      </c>
      <c r="G151" s="194"/>
      <c r="H151" s="197">
        <v>25.12</v>
      </c>
      <c r="I151" s="198"/>
      <c r="J151" s="194"/>
      <c r="K151" s="194"/>
      <c r="L151" s="199"/>
      <c r="M151" s="200"/>
      <c r="N151" s="201"/>
      <c r="O151" s="201"/>
      <c r="P151" s="201"/>
      <c r="Q151" s="201"/>
      <c r="R151" s="201"/>
      <c r="S151" s="201"/>
      <c r="T151" s="202"/>
      <c r="AT151" s="203" t="s">
        <v>133</v>
      </c>
      <c r="AU151" s="203" t="s">
        <v>82</v>
      </c>
      <c r="AV151" s="13" t="s">
        <v>82</v>
      </c>
      <c r="AW151" s="13" t="s">
        <v>33</v>
      </c>
      <c r="AX151" s="13" t="s">
        <v>79</v>
      </c>
      <c r="AY151" s="203" t="s">
        <v>120</v>
      </c>
    </row>
    <row r="152" spans="1:65" s="12" customFormat="1" ht="22.9" customHeight="1">
      <c r="B152" s="157"/>
      <c r="C152" s="158"/>
      <c r="D152" s="159" t="s">
        <v>70</v>
      </c>
      <c r="E152" s="171" t="s">
        <v>82</v>
      </c>
      <c r="F152" s="171" t="s">
        <v>292</v>
      </c>
      <c r="G152" s="158"/>
      <c r="H152" s="158"/>
      <c r="I152" s="161"/>
      <c r="J152" s="172">
        <f>BK152</f>
        <v>0</v>
      </c>
      <c r="K152" s="158"/>
      <c r="L152" s="163"/>
      <c r="M152" s="164"/>
      <c r="N152" s="165"/>
      <c r="O152" s="165"/>
      <c r="P152" s="166">
        <f>SUM(P153:P161)</f>
        <v>0</v>
      </c>
      <c r="Q152" s="165"/>
      <c r="R152" s="166">
        <f>SUM(R153:R161)</f>
        <v>122.38117299999999</v>
      </c>
      <c r="S152" s="165"/>
      <c r="T152" s="167">
        <f>SUM(T153:T161)</f>
        <v>0</v>
      </c>
      <c r="AR152" s="168" t="s">
        <v>79</v>
      </c>
      <c r="AT152" s="169" t="s">
        <v>70</v>
      </c>
      <c r="AU152" s="169" t="s">
        <v>79</v>
      </c>
      <c r="AY152" s="168" t="s">
        <v>120</v>
      </c>
      <c r="BK152" s="170">
        <f>SUM(BK153:BK161)</f>
        <v>0</v>
      </c>
    </row>
    <row r="153" spans="1:65" s="2" customFormat="1" ht="16.5" customHeight="1">
      <c r="A153" s="34"/>
      <c r="B153" s="35"/>
      <c r="C153" s="173" t="s">
        <v>237</v>
      </c>
      <c r="D153" s="173" t="s">
        <v>122</v>
      </c>
      <c r="E153" s="174" t="s">
        <v>294</v>
      </c>
      <c r="F153" s="175" t="s">
        <v>295</v>
      </c>
      <c r="G153" s="176" t="s">
        <v>149</v>
      </c>
      <c r="H153" s="177">
        <v>75</v>
      </c>
      <c r="I153" s="178"/>
      <c r="J153" s="179">
        <f>ROUND(I153*H153,2)</f>
        <v>0</v>
      </c>
      <c r="K153" s="175" t="s">
        <v>126</v>
      </c>
      <c r="L153" s="39"/>
      <c r="M153" s="180" t="s">
        <v>19</v>
      </c>
      <c r="N153" s="181" t="s">
        <v>42</v>
      </c>
      <c r="O153" s="64"/>
      <c r="P153" s="182">
        <f>O153*H153</f>
        <v>0</v>
      </c>
      <c r="Q153" s="182">
        <v>1.63</v>
      </c>
      <c r="R153" s="182">
        <f>Q153*H153</f>
        <v>122.24999999999999</v>
      </c>
      <c r="S153" s="182">
        <v>0</v>
      </c>
      <c r="T153" s="183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4" t="s">
        <v>127</v>
      </c>
      <c r="AT153" s="184" t="s">
        <v>122</v>
      </c>
      <c r="AU153" s="184" t="s">
        <v>82</v>
      </c>
      <c r="AY153" s="17" t="s">
        <v>120</v>
      </c>
      <c r="BE153" s="185">
        <f>IF(N153="základní",J153,0)</f>
        <v>0</v>
      </c>
      <c r="BF153" s="185">
        <f>IF(N153="snížená",J153,0)</f>
        <v>0</v>
      </c>
      <c r="BG153" s="185">
        <f>IF(N153="zákl. přenesená",J153,0)</f>
        <v>0</v>
      </c>
      <c r="BH153" s="185">
        <f>IF(N153="sníž. přenesená",J153,0)</f>
        <v>0</v>
      </c>
      <c r="BI153" s="185">
        <f>IF(N153="nulová",J153,0)</f>
        <v>0</v>
      </c>
      <c r="BJ153" s="17" t="s">
        <v>79</v>
      </c>
      <c r="BK153" s="185">
        <f>ROUND(I153*H153,2)</f>
        <v>0</v>
      </c>
      <c r="BL153" s="17" t="s">
        <v>127</v>
      </c>
      <c r="BM153" s="184" t="s">
        <v>659</v>
      </c>
    </row>
    <row r="154" spans="1:65" s="2" customFormat="1" ht="19.5">
      <c r="A154" s="34"/>
      <c r="B154" s="35"/>
      <c r="C154" s="36"/>
      <c r="D154" s="186" t="s">
        <v>129</v>
      </c>
      <c r="E154" s="36"/>
      <c r="F154" s="187" t="s">
        <v>297</v>
      </c>
      <c r="G154" s="36"/>
      <c r="H154" s="36"/>
      <c r="I154" s="188"/>
      <c r="J154" s="36"/>
      <c r="K154" s="36"/>
      <c r="L154" s="39"/>
      <c r="M154" s="189"/>
      <c r="N154" s="190"/>
      <c r="O154" s="64"/>
      <c r="P154" s="64"/>
      <c r="Q154" s="64"/>
      <c r="R154" s="64"/>
      <c r="S154" s="64"/>
      <c r="T154" s="65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129</v>
      </c>
      <c r="AU154" s="17" t="s">
        <v>82</v>
      </c>
    </row>
    <row r="155" spans="1:65" s="2" customFormat="1" ht="11.25">
      <c r="A155" s="34"/>
      <c r="B155" s="35"/>
      <c r="C155" s="36"/>
      <c r="D155" s="191" t="s">
        <v>131</v>
      </c>
      <c r="E155" s="36"/>
      <c r="F155" s="192" t="s">
        <v>298</v>
      </c>
      <c r="G155" s="36"/>
      <c r="H155" s="36"/>
      <c r="I155" s="188"/>
      <c r="J155" s="36"/>
      <c r="K155" s="36"/>
      <c r="L155" s="39"/>
      <c r="M155" s="189"/>
      <c r="N155" s="190"/>
      <c r="O155" s="64"/>
      <c r="P155" s="64"/>
      <c r="Q155" s="64"/>
      <c r="R155" s="64"/>
      <c r="S155" s="64"/>
      <c r="T155" s="65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7" t="s">
        <v>131</v>
      </c>
      <c r="AU155" s="17" t="s">
        <v>82</v>
      </c>
    </row>
    <row r="156" spans="1:65" s="2" customFormat="1" ht="19.5">
      <c r="A156" s="34"/>
      <c r="B156" s="35"/>
      <c r="C156" s="36"/>
      <c r="D156" s="186" t="s">
        <v>289</v>
      </c>
      <c r="E156" s="36"/>
      <c r="F156" s="214" t="s">
        <v>299</v>
      </c>
      <c r="G156" s="36"/>
      <c r="H156" s="36"/>
      <c r="I156" s="188"/>
      <c r="J156" s="36"/>
      <c r="K156" s="36"/>
      <c r="L156" s="39"/>
      <c r="M156" s="189"/>
      <c r="N156" s="190"/>
      <c r="O156" s="64"/>
      <c r="P156" s="64"/>
      <c r="Q156" s="64"/>
      <c r="R156" s="64"/>
      <c r="S156" s="64"/>
      <c r="T156" s="65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7" t="s">
        <v>289</v>
      </c>
      <c r="AU156" s="17" t="s">
        <v>82</v>
      </c>
    </row>
    <row r="157" spans="1:65" s="13" customFormat="1" ht="11.25">
      <c r="B157" s="193"/>
      <c r="C157" s="194"/>
      <c r="D157" s="186" t="s">
        <v>133</v>
      </c>
      <c r="E157" s="195" t="s">
        <v>19</v>
      </c>
      <c r="F157" s="196" t="s">
        <v>660</v>
      </c>
      <c r="G157" s="194"/>
      <c r="H157" s="197">
        <v>75</v>
      </c>
      <c r="I157" s="198"/>
      <c r="J157" s="194"/>
      <c r="K157" s="194"/>
      <c r="L157" s="199"/>
      <c r="M157" s="200"/>
      <c r="N157" s="201"/>
      <c r="O157" s="201"/>
      <c r="P157" s="201"/>
      <c r="Q157" s="201"/>
      <c r="R157" s="201"/>
      <c r="S157" s="201"/>
      <c r="T157" s="202"/>
      <c r="AT157" s="203" t="s">
        <v>133</v>
      </c>
      <c r="AU157" s="203" t="s">
        <v>82</v>
      </c>
      <c r="AV157" s="13" t="s">
        <v>82</v>
      </c>
      <c r="AW157" s="13" t="s">
        <v>33</v>
      </c>
      <c r="AX157" s="13" t="s">
        <v>79</v>
      </c>
      <c r="AY157" s="203" t="s">
        <v>120</v>
      </c>
    </row>
    <row r="158" spans="1:65" s="2" customFormat="1" ht="16.5" customHeight="1">
      <c r="A158" s="34"/>
      <c r="B158" s="35"/>
      <c r="C158" s="173" t="s">
        <v>244</v>
      </c>
      <c r="D158" s="173" t="s">
        <v>122</v>
      </c>
      <c r="E158" s="174" t="s">
        <v>314</v>
      </c>
      <c r="F158" s="175" t="s">
        <v>315</v>
      </c>
      <c r="G158" s="176" t="s">
        <v>316</v>
      </c>
      <c r="H158" s="177">
        <v>267.7</v>
      </c>
      <c r="I158" s="178"/>
      <c r="J158" s="179">
        <f>ROUND(I158*H158,2)</f>
        <v>0</v>
      </c>
      <c r="K158" s="175" t="s">
        <v>126</v>
      </c>
      <c r="L158" s="39"/>
      <c r="M158" s="180" t="s">
        <v>19</v>
      </c>
      <c r="N158" s="181" t="s">
        <v>42</v>
      </c>
      <c r="O158" s="64"/>
      <c r="P158" s="182">
        <f>O158*H158</f>
        <v>0</v>
      </c>
      <c r="Q158" s="182">
        <v>4.8999999999999998E-4</v>
      </c>
      <c r="R158" s="182">
        <f>Q158*H158</f>
        <v>0.13117299999999998</v>
      </c>
      <c r="S158" s="182">
        <v>0</v>
      </c>
      <c r="T158" s="183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4" t="s">
        <v>127</v>
      </c>
      <c r="AT158" s="184" t="s">
        <v>122</v>
      </c>
      <c r="AU158" s="184" t="s">
        <v>82</v>
      </c>
      <c r="AY158" s="17" t="s">
        <v>120</v>
      </c>
      <c r="BE158" s="185">
        <f>IF(N158="základní",J158,0)</f>
        <v>0</v>
      </c>
      <c r="BF158" s="185">
        <f>IF(N158="snížená",J158,0)</f>
        <v>0</v>
      </c>
      <c r="BG158" s="185">
        <f>IF(N158="zákl. přenesená",J158,0)</f>
        <v>0</v>
      </c>
      <c r="BH158" s="185">
        <f>IF(N158="sníž. přenesená",J158,0)</f>
        <v>0</v>
      </c>
      <c r="BI158" s="185">
        <f>IF(N158="nulová",J158,0)</f>
        <v>0</v>
      </c>
      <c r="BJ158" s="17" t="s">
        <v>79</v>
      </c>
      <c r="BK158" s="185">
        <f>ROUND(I158*H158,2)</f>
        <v>0</v>
      </c>
      <c r="BL158" s="17" t="s">
        <v>127</v>
      </c>
      <c r="BM158" s="184" t="s">
        <v>661</v>
      </c>
    </row>
    <row r="159" spans="1:65" s="2" customFormat="1" ht="11.25">
      <c r="A159" s="34"/>
      <c r="B159" s="35"/>
      <c r="C159" s="36"/>
      <c r="D159" s="186" t="s">
        <v>129</v>
      </c>
      <c r="E159" s="36"/>
      <c r="F159" s="187" t="s">
        <v>318</v>
      </c>
      <c r="G159" s="36"/>
      <c r="H159" s="36"/>
      <c r="I159" s="188"/>
      <c r="J159" s="36"/>
      <c r="K159" s="36"/>
      <c r="L159" s="39"/>
      <c r="M159" s="189"/>
      <c r="N159" s="190"/>
      <c r="O159" s="64"/>
      <c r="P159" s="64"/>
      <c r="Q159" s="64"/>
      <c r="R159" s="64"/>
      <c r="S159" s="64"/>
      <c r="T159" s="65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7" t="s">
        <v>129</v>
      </c>
      <c r="AU159" s="17" t="s">
        <v>82</v>
      </c>
    </row>
    <row r="160" spans="1:65" s="2" customFormat="1" ht="11.25">
      <c r="A160" s="34"/>
      <c r="B160" s="35"/>
      <c r="C160" s="36"/>
      <c r="D160" s="191" t="s">
        <v>131</v>
      </c>
      <c r="E160" s="36"/>
      <c r="F160" s="192" t="s">
        <v>319</v>
      </c>
      <c r="G160" s="36"/>
      <c r="H160" s="36"/>
      <c r="I160" s="188"/>
      <c r="J160" s="36"/>
      <c r="K160" s="36"/>
      <c r="L160" s="39"/>
      <c r="M160" s="189"/>
      <c r="N160" s="190"/>
      <c r="O160" s="64"/>
      <c r="P160" s="64"/>
      <c r="Q160" s="64"/>
      <c r="R160" s="64"/>
      <c r="S160" s="64"/>
      <c r="T160" s="65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7" t="s">
        <v>131</v>
      </c>
      <c r="AU160" s="17" t="s">
        <v>82</v>
      </c>
    </row>
    <row r="161" spans="1:65" s="13" customFormat="1" ht="11.25">
      <c r="B161" s="193"/>
      <c r="C161" s="194"/>
      <c r="D161" s="186" t="s">
        <v>133</v>
      </c>
      <c r="E161" s="195" t="s">
        <v>19</v>
      </c>
      <c r="F161" s="196" t="s">
        <v>662</v>
      </c>
      <c r="G161" s="194"/>
      <c r="H161" s="197">
        <v>267.7</v>
      </c>
      <c r="I161" s="198"/>
      <c r="J161" s="194"/>
      <c r="K161" s="194"/>
      <c r="L161" s="199"/>
      <c r="M161" s="200"/>
      <c r="N161" s="201"/>
      <c r="O161" s="201"/>
      <c r="P161" s="201"/>
      <c r="Q161" s="201"/>
      <c r="R161" s="201"/>
      <c r="S161" s="201"/>
      <c r="T161" s="202"/>
      <c r="AT161" s="203" t="s">
        <v>133</v>
      </c>
      <c r="AU161" s="203" t="s">
        <v>82</v>
      </c>
      <c r="AV161" s="13" t="s">
        <v>82</v>
      </c>
      <c r="AW161" s="13" t="s">
        <v>33</v>
      </c>
      <c r="AX161" s="13" t="s">
        <v>79</v>
      </c>
      <c r="AY161" s="203" t="s">
        <v>120</v>
      </c>
    </row>
    <row r="162" spans="1:65" s="12" customFormat="1" ht="22.9" customHeight="1">
      <c r="B162" s="157"/>
      <c r="C162" s="158"/>
      <c r="D162" s="159" t="s">
        <v>70</v>
      </c>
      <c r="E162" s="171" t="s">
        <v>155</v>
      </c>
      <c r="F162" s="171" t="s">
        <v>414</v>
      </c>
      <c r="G162" s="158"/>
      <c r="H162" s="158"/>
      <c r="I162" s="161"/>
      <c r="J162" s="172">
        <f>BK162</f>
        <v>0</v>
      </c>
      <c r="K162" s="158"/>
      <c r="L162" s="163"/>
      <c r="M162" s="164"/>
      <c r="N162" s="165"/>
      <c r="O162" s="165"/>
      <c r="P162" s="166">
        <f>SUM(P163:P201)</f>
        <v>0</v>
      </c>
      <c r="Q162" s="165"/>
      <c r="R162" s="166">
        <f>SUM(R163:R201)</f>
        <v>1094.71227</v>
      </c>
      <c r="S162" s="165"/>
      <c r="T162" s="167">
        <f>SUM(T163:T201)</f>
        <v>0</v>
      </c>
      <c r="AR162" s="168" t="s">
        <v>79</v>
      </c>
      <c r="AT162" s="169" t="s">
        <v>70</v>
      </c>
      <c r="AU162" s="169" t="s">
        <v>79</v>
      </c>
      <c r="AY162" s="168" t="s">
        <v>120</v>
      </c>
      <c r="BK162" s="170">
        <f>SUM(BK163:BK201)</f>
        <v>0</v>
      </c>
    </row>
    <row r="163" spans="1:65" s="2" customFormat="1" ht="24.2" customHeight="1">
      <c r="A163" s="34"/>
      <c r="B163" s="35"/>
      <c r="C163" s="173" t="s">
        <v>251</v>
      </c>
      <c r="D163" s="173" t="s">
        <v>122</v>
      </c>
      <c r="E163" s="174" t="s">
        <v>416</v>
      </c>
      <c r="F163" s="175" t="s">
        <v>417</v>
      </c>
      <c r="G163" s="176" t="s">
        <v>125</v>
      </c>
      <c r="H163" s="177">
        <v>1667.9</v>
      </c>
      <c r="I163" s="178"/>
      <c r="J163" s="179">
        <f>ROUND(I163*H163,2)</f>
        <v>0</v>
      </c>
      <c r="K163" s="175" t="s">
        <v>126</v>
      </c>
      <c r="L163" s="39"/>
      <c r="M163" s="180" t="s">
        <v>19</v>
      </c>
      <c r="N163" s="181" t="s">
        <v>42</v>
      </c>
      <c r="O163" s="64"/>
      <c r="P163" s="182">
        <f>O163*H163</f>
        <v>0</v>
      </c>
      <c r="Q163" s="182">
        <v>0</v>
      </c>
      <c r="R163" s="182">
        <f>Q163*H163</f>
        <v>0</v>
      </c>
      <c r="S163" s="182">
        <v>0</v>
      </c>
      <c r="T163" s="183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84" t="s">
        <v>127</v>
      </c>
      <c r="AT163" s="184" t="s">
        <v>122</v>
      </c>
      <c r="AU163" s="184" t="s">
        <v>82</v>
      </c>
      <c r="AY163" s="17" t="s">
        <v>120</v>
      </c>
      <c r="BE163" s="185">
        <f>IF(N163="základní",J163,0)</f>
        <v>0</v>
      </c>
      <c r="BF163" s="185">
        <f>IF(N163="snížená",J163,0)</f>
        <v>0</v>
      </c>
      <c r="BG163" s="185">
        <f>IF(N163="zákl. přenesená",J163,0)</f>
        <v>0</v>
      </c>
      <c r="BH163" s="185">
        <f>IF(N163="sníž. přenesená",J163,0)</f>
        <v>0</v>
      </c>
      <c r="BI163" s="185">
        <f>IF(N163="nulová",J163,0)</f>
        <v>0</v>
      </c>
      <c r="BJ163" s="17" t="s">
        <v>79</v>
      </c>
      <c r="BK163" s="185">
        <f>ROUND(I163*H163,2)</f>
        <v>0</v>
      </c>
      <c r="BL163" s="17" t="s">
        <v>127</v>
      </c>
      <c r="BM163" s="184" t="s">
        <v>663</v>
      </c>
    </row>
    <row r="164" spans="1:65" s="2" customFormat="1" ht="29.25">
      <c r="A164" s="34"/>
      <c r="B164" s="35"/>
      <c r="C164" s="36"/>
      <c r="D164" s="186" t="s">
        <v>129</v>
      </c>
      <c r="E164" s="36"/>
      <c r="F164" s="187" t="s">
        <v>419</v>
      </c>
      <c r="G164" s="36"/>
      <c r="H164" s="36"/>
      <c r="I164" s="188"/>
      <c r="J164" s="36"/>
      <c r="K164" s="36"/>
      <c r="L164" s="39"/>
      <c r="M164" s="189"/>
      <c r="N164" s="190"/>
      <c r="O164" s="64"/>
      <c r="P164" s="64"/>
      <c r="Q164" s="64"/>
      <c r="R164" s="64"/>
      <c r="S164" s="64"/>
      <c r="T164" s="65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7" t="s">
        <v>129</v>
      </c>
      <c r="AU164" s="17" t="s">
        <v>82</v>
      </c>
    </row>
    <row r="165" spans="1:65" s="2" customFormat="1" ht="11.25">
      <c r="A165" s="34"/>
      <c r="B165" s="35"/>
      <c r="C165" s="36"/>
      <c r="D165" s="191" t="s">
        <v>131</v>
      </c>
      <c r="E165" s="36"/>
      <c r="F165" s="192" t="s">
        <v>420</v>
      </c>
      <c r="G165" s="36"/>
      <c r="H165" s="36"/>
      <c r="I165" s="188"/>
      <c r="J165" s="36"/>
      <c r="K165" s="36"/>
      <c r="L165" s="39"/>
      <c r="M165" s="189"/>
      <c r="N165" s="190"/>
      <c r="O165" s="64"/>
      <c r="P165" s="64"/>
      <c r="Q165" s="64"/>
      <c r="R165" s="64"/>
      <c r="S165" s="64"/>
      <c r="T165" s="65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7" t="s">
        <v>131</v>
      </c>
      <c r="AU165" s="17" t="s">
        <v>82</v>
      </c>
    </row>
    <row r="166" spans="1:65" s="13" customFormat="1" ht="11.25">
      <c r="B166" s="193"/>
      <c r="C166" s="194"/>
      <c r="D166" s="186" t="s">
        <v>133</v>
      </c>
      <c r="E166" s="195" t="s">
        <v>19</v>
      </c>
      <c r="F166" s="196" t="s">
        <v>664</v>
      </c>
      <c r="G166" s="194"/>
      <c r="H166" s="197">
        <v>1628.9</v>
      </c>
      <c r="I166" s="198"/>
      <c r="J166" s="194"/>
      <c r="K166" s="194"/>
      <c r="L166" s="199"/>
      <c r="M166" s="200"/>
      <c r="N166" s="201"/>
      <c r="O166" s="201"/>
      <c r="P166" s="201"/>
      <c r="Q166" s="201"/>
      <c r="R166" s="201"/>
      <c r="S166" s="201"/>
      <c r="T166" s="202"/>
      <c r="AT166" s="203" t="s">
        <v>133</v>
      </c>
      <c r="AU166" s="203" t="s">
        <v>82</v>
      </c>
      <c r="AV166" s="13" t="s">
        <v>82</v>
      </c>
      <c r="AW166" s="13" t="s">
        <v>33</v>
      </c>
      <c r="AX166" s="13" t="s">
        <v>71</v>
      </c>
      <c r="AY166" s="203" t="s">
        <v>120</v>
      </c>
    </row>
    <row r="167" spans="1:65" s="13" customFormat="1" ht="11.25">
      <c r="B167" s="193"/>
      <c r="C167" s="194"/>
      <c r="D167" s="186" t="s">
        <v>133</v>
      </c>
      <c r="E167" s="195" t="s">
        <v>19</v>
      </c>
      <c r="F167" s="196" t="s">
        <v>645</v>
      </c>
      <c r="G167" s="194"/>
      <c r="H167" s="197">
        <v>39</v>
      </c>
      <c r="I167" s="198"/>
      <c r="J167" s="194"/>
      <c r="K167" s="194"/>
      <c r="L167" s="199"/>
      <c r="M167" s="200"/>
      <c r="N167" s="201"/>
      <c r="O167" s="201"/>
      <c r="P167" s="201"/>
      <c r="Q167" s="201"/>
      <c r="R167" s="201"/>
      <c r="S167" s="201"/>
      <c r="T167" s="202"/>
      <c r="AT167" s="203" t="s">
        <v>133</v>
      </c>
      <c r="AU167" s="203" t="s">
        <v>82</v>
      </c>
      <c r="AV167" s="13" t="s">
        <v>82</v>
      </c>
      <c r="AW167" s="13" t="s">
        <v>33</v>
      </c>
      <c r="AX167" s="13" t="s">
        <v>71</v>
      </c>
      <c r="AY167" s="203" t="s">
        <v>120</v>
      </c>
    </row>
    <row r="168" spans="1:65" s="2" customFormat="1" ht="16.5" customHeight="1">
      <c r="A168" s="34"/>
      <c r="B168" s="35"/>
      <c r="C168" s="204" t="s">
        <v>259</v>
      </c>
      <c r="D168" s="204" t="s">
        <v>225</v>
      </c>
      <c r="E168" s="205" t="s">
        <v>423</v>
      </c>
      <c r="F168" s="206" t="s">
        <v>424</v>
      </c>
      <c r="G168" s="207" t="s">
        <v>205</v>
      </c>
      <c r="H168" s="208">
        <v>59.043999999999997</v>
      </c>
      <c r="I168" s="209"/>
      <c r="J168" s="210">
        <f>ROUND(I168*H168,2)</f>
        <v>0</v>
      </c>
      <c r="K168" s="206" t="s">
        <v>126</v>
      </c>
      <c r="L168" s="211"/>
      <c r="M168" s="212" t="s">
        <v>19</v>
      </c>
      <c r="N168" s="213" t="s">
        <v>42</v>
      </c>
      <c r="O168" s="64"/>
      <c r="P168" s="182">
        <f>O168*H168</f>
        <v>0</v>
      </c>
      <c r="Q168" s="182">
        <v>1</v>
      </c>
      <c r="R168" s="182">
        <f>Q168*H168</f>
        <v>59.043999999999997</v>
      </c>
      <c r="S168" s="182">
        <v>0</v>
      </c>
      <c r="T168" s="183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84" t="s">
        <v>179</v>
      </c>
      <c r="AT168" s="184" t="s">
        <v>225</v>
      </c>
      <c r="AU168" s="184" t="s">
        <v>82</v>
      </c>
      <c r="AY168" s="17" t="s">
        <v>120</v>
      </c>
      <c r="BE168" s="185">
        <f>IF(N168="základní",J168,0)</f>
        <v>0</v>
      </c>
      <c r="BF168" s="185">
        <f>IF(N168="snížená",J168,0)</f>
        <v>0</v>
      </c>
      <c r="BG168" s="185">
        <f>IF(N168="zákl. přenesená",J168,0)</f>
        <v>0</v>
      </c>
      <c r="BH168" s="185">
        <f>IF(N168="sníž. přenesená",J168,0)</f>
        <v>0</v>
      </c>
      <c r="BI168" s="185">
        <f>IF(N168="nulová",J168,0)</f>
        <v>0</v>
      </c>
      <c r="BJ168" s="17" t="s">
        <v>79</v>
      </c>
      <c r="BK168" s="185">
        <f>ROUND(I168*H168,2)</f>
        <v>0</v>
      </c>
      <c r="BL168" s="17" t="s">
        <v>127</v>
      </c>
      <c r="BM168" s="184" t="s">
        <v>665</v>
      </c>
    </row>
    <row r="169" spans="1:65" s="2" customFormat="1" ht="11.25">
      <c r="A169" s="34"/>
      <c r="B169" s="35"/>
      <c r="C169" s="36"/>
      <c r="D169" s="186" t="s">
        <v>129</v>
      </c>
      <c r="E169" s="36"/>
      <c r="F169" s="187" t="s">
        <v>424</v>
      </c>
      <c r="G169" s="36"/>
      <c r="H169" s="36"/>
      <c r="I169" s="188"/>
      <c r="J169" s="36"/>
      <c r="K169" s="36"/>
      <c r="L169" s="39"/>
      <c r="M169" s="189"/>
      <c r="N169" s="190"/>
      <c r="O169" s="64"/>
      <c r="P169" s="64"/>
      <c r="Q169" s="64"/>
      <c r="R169" s="64"/>
      <c r="S169" s="64"/>
      <c r="T169" s="65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7" t="s">
        <v>129</v>
      </c>
      <c r="AU169" s="17" t="s">
        <v>82</v>
      </c>
    </row>
    <row r="170" spans="1:65" s="2" customFormat="1" ht="19.5">
      <c r="A170" s="34"/>
      <c r="B170" s="35"/>
      <c r="C170" s="36"/>
      <c r="D170" s="186" t="s">
        <v>289</v>
      </c>
      <c r="E170" s="36"/>
      <c r="F170" s="214" t="s">
        <v>426</v>
      </c>
      <c r="G170" s="36"/>
      <c r="H170" s="36"/>
      <c r="I170" s="188"/>
      <c r="J170" s="36"/>
      <c r="K170" s="36"/>
      <c r="L170" s="39"/>
      <c r="M170" s="189"/>
      <c r="N170" s="190"/>
      <c r="O170" s="64"/>
      <c r="P170" s="64"/>
      <c r="Q170" s="64"/>
      <c r="R170" s="64"/>
      <c r="S170" s="64"/>
      <c r="T170" s="65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7" t="s">
        <v>289</v>
      </c>
      <c r="AU170" s="17" t="s">
        <v>82</v>
      </c>
    </row>
    <row r="171" spans="1:65" s="13" customFormat="1" ht="11.25">
      <c r="B171" s="193"/>
      <c r="C171" s="194"/>
      <c r="D171" s="186" t="s">
        <v>133</v>
      </c>
      <c r="E171" s="195" t="s">
        <v>19</v>
      </c>
      <c r="F171" s="196" t="s">
        <v>666</v>
      </c>
      <c r="G171" s="194"/>
      <c r="H171" s="197">
        <v>59.043999999999997</v>
      </c>
      <c r="I171" s="198"/>
      <c r="J171" s="194"/>
      <c r="K171" s="194"/>
      <c r="L171" s="199"/>
      <c r="M171" s="200"/>
      <c r="N171" s="201"/>
      <c r="O171" s="201"/>
      <c r="P171" s="201"/>
      <c r="Q171" s="201"/>
      <c r="R171" s="201"/>
      <c r="S171" s="201"/>
      <c r="T171" s="202"/>
      <c r="AT171" s="203" t="s">
        <v>133</v>
      </c>
      <c r="AU171" s="203" t="s">
        <v>82</v>
      </c>
      <c r="AV171" s="13" t="s">
        <v>82</v>
      </c>
      <c r="AW171" s="13" t="s">
        <v>33</v>
      </c>
      <c r="AX171" s="13" t="s">
        <v>79</v>
      </c>
      <c r="AY171" s="203" t="s">
        <v>120</v>
      </c>
    </row>
    <row r="172" spans="1:65" s="2" customFormat="1" ht="16.5" customHeight="1">
      <c r="A172" s="34"/>
      <c r="B172" s="35"/>
      <c r="C172" s="173" t="s">
        <v>266</v>
      </c>
      <c r="D172" s="173" t="s">
        <v>122</v>
      </c>
      <c r="E172" s="174" t="s">
        <v>429</v>
      </c>
      <c r="F172" s="175" t="s">
        <v>430</v>
      </c>
      <c r="G172" s="176" t="s">
        <v>125</v>
      </c>
      <c r="H172" s="177">
        <v>2816.366</v>
      </c>
      <c r="I172" s="178"/>
      <c r="J172" s="179">
        <f>ROUND(I172*H172,2)</f>
        <v>0</v>
      </c>
      <c r="K172" s="175" t="s">
        <v>126</v>
      </c>
      <c r="L172" s="39"/>
      <c r="M172" s="180" t="s">
        <v>19</v>
      </c>
      <c r="N172" s="181" t="s">
        <v>42</v>
      </c>
      <c r="O172" s="64"/>
      <c r="P172" s="182">
        <f>O172*H172</f>
        <v>0</v>
      </c>
      <c r="Q172" s="182">
        <v>0.34499999999999997</v>
      </c>
      <c r="R172" s="182">
        <f>Q172*H172</f>
        <v>971.64626999999996</v>
      </c>
      <c r="S172" s="182">
        <v>0</v>
      </c>
      <c r="T172" s="183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84" t="s">
        <v>127</v>
      </c>
      <c r="AT172" s="184" t="s">
        <v>122</v>
      </c>
      <c r="AU172" s="184" t="s">
        <v>82</v>
      </c>
      <c r="AY172" s="17" t="s">
        <v>120</v>
      </c>
      <c r="BE172" s="185">
        <f>IF(N172="základní",J172,0)</f>
        <v>0</v>
      </c>
      <c r="BF172" s="185">
        <f>IF(N172="snížená",J172,0)</f>
        <v>0</v>
      </c>
      <c r="BG172" s="185">
        <f>IF(N172="zákl. přenesená",J172,0)</f>
        <v>0</v>
      </c>
      <c r="BH172" s="185">
        <f>IF(N172="sníž. přenesená",J172,0)</f>
        <v>0</v>
      </c>
      <c r="BI172" s="185">
        <f>IF(N172="nulová",J172,0)</f>
        <v>0</v>
      </c>
      <c r="BJ172" s="17" t="s">
        <v>79</v>
      </c>
      <c r="BK172" s="185">
        <f>ROUND(I172*H172,2)</f>
        <v>0</v>
      </c>
      <c r="BL172" s="17" t="s">
        <v>127</v>
      </c>
      <c r="BM172" s="184" t="s">
        <v>667</v>
      </c>
    </row>
    <row r="173" spans="1:65" s="2" customFormat="1" ht="11.25">
      <c r="A173" s="34"/>
      <c r="B173" s="35"/>
      <c r="C173" s="36"/>
      <c r="D173" s="186" t="s">
        <v>129</v>
      </c>
      <c r="E173" s="36"/>
      <c r="F173" s="187" t="s">
        <v>432</v>
      </c>
      <c r="G173" s="36"/>
      <c r="H173" s="36"/>
      <c r="I173" s="188"/>
      <c r="J173" s="36"/>
      <c r="K173" s="36"/>
      <c r="L173" s="39"/>
      <c r="M173" s="189"/>
      <c r="N173" s="190"/>
      <c r="O173" s="64"/>
      <c r="P173" s="64"/>
      <c r="Q173" s="64"/>
      <c r="R173" s="64"/>
      <c r="S173" s="64"/>
      <c r="T173" s="65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7" t="s">
        <v>129</v>
      </c>
      <c r="AU173" s="17" t="s">
        <v>82</v>
      </c>
    </row>
    <row r="174" spans="1:65" s="2" customFormat="1" ht="11.25">
      <c r="A174" s="34"/>
      <c r="B174" s="35"/>
      <c r="C174" s="36"/>
      <c r="D174" s="191" t="s">
        <v>131</v>
      </c>
      <c r="E174" s="36"/>
      <c r="F174" s="192" t="s">
        <v>433</v>
      </c>
      <c r="G174" s="36"/>
      <c r="H174" s="36"/>
      <c r="I174" s="188"/>
      <c r="J174" s="36"/>
      <c r="K174" s="36"/>
      <c r="L174" s="39"/>
      <c r="M174" s="189"/>
      <c r="N174" s="190"/>
      <c r="O174" s="64"/>
      <c r="P174" s="64"/>
      <c r="Q174" s="64"/>
      <c r="R174" s="64"/>
      <c r="S174" s="64"/>
      <c r="T174" s="65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7" t="s">
        <v>131</v>
      </c>
      <c r="AU174" s="17" t="s">
        <v>82</v>
      </c>
    </row>
    <row r="175" spans="1:65" s="13" customFormat="1" ht="11.25">
      <c r="B175" s="193"/>
      <c r="C175" s="194"/>
      <c r="D175" s="186" t="s">
        <v>133</v>
      </c>
      <c r="E175" s="195" t="s">
        <v>19</v>
      </c>
      <c r="F175" s="196" t="s">
        <v>668</v>
      </c>
      <c r="G175" s="194"/>
      <c r="H175" s="197">
        <v>2738.366</v>
      </c>
      <c r="I175" s="198"/>
      <c r="J175" s="194"/>
      <c r="K175" s="194"/>
      <c r="L175" s="199"/>
      <c r="M175" s="200"/>
      <c r="N175" s="201"/>
      <c r="O175" s="201"/>
      <c r="P175" s="201"/>
      <c r="Q175" s="201"/>
      <c r="R175" s="201"/>
      <c r="S175" s="201"/>
      <c r="T175" s="202"/>
      <c r="AT175" s="203" t="s">
        <v>133</v>
      </c>
      <c r="AU175" s="203" t="s">
        <v>82</v>
      </c>
      <c r="AV175" s="13" t="s">
        <v>82</v>
      </c>
      <c r="AW175" s="13" t="s">
        <v>33</v>
      </c>
      <c r="AX175" s="13" t="s">
        <v>71</v>
      </c>
      <c r="AY175" s="203" t="s">
        <v>120</v>
      </c>
    </row>
    <row r="176" spans="1:65" s="13" customFormat="1" ht="11.25">
      <c r="B176" s="193"/>
      <c r="C176" s="194"/>
      <c r="D176" s="186" t="s">
        <v>133</v>
      </c>
      <c r="E176" s="195" t="s">
        <v>19</v>
      </c>
      <c r="F176" s="196" t="s">
        <v>669</v>
      </c>
      <c r="G176" s="194"/>
      <c r="H176" s="197">
        <v>78</v>
      </c>
      <c r="I176" s="198"/>
      <c r="J176" s="194"/>
      <c r="K176" s="194"/>
      <c r="L176" s="199"/>
      <c r="M176" s="200"/>
      <c r="N176" s="201"/>
      <c r="O176" s="201"/>
      <c r="P176" s="201"/>
      <c r="Q176" s="201"/>
      <c r="R176" s="201"/>
      <c r="S176" s="201"/>
      <c r="T176" s="202"/>
      <c r="AT176" s="203" t="s">
        <v>133</v>
      </c>
      <c r="AU176" s="203" t="s">
        <v>82</v>
      </c>
      <c r="AV176" s="13" t="s">
        <v>82</v>
      </c>
      <c r="AW176" s="13" t="s">
        <v>33</v>
      </c>
      <c r="AX176" s="13" t="s">
        <v>71</v>
      </c>
      <c r="AY176" s="203" t="s">
        <v>120</v>
      </c>
    </row>
    <row r="177" spans="1:65" s="2" customFormat="1" ht="16.5" customHeight="1">
      <c r="A177" s="34"/>
      <c r="B177" s="35"/>
      <c r="C177" s="173" t="s">
        <v>7</v>
      </c>
      <c r="D177" s="173" t="s">
        <v>122</v>
      </c>
      <c r="E177" s="174" t="s">
        <v>444</v>
      </c>
      <c r="F177" s="175" t="s">
        <v>445</v>
      </c>
      <c r="G177" s="176" t="s">
        <v>125</v>
      </c>
      <c r="H177" s="177">
        <v>1037.4459999999999</v>
      </c>
      <c r="I177" s="178"/>
      <c r="J177" s="179">
        <f>ROUND(I177*H177,2)</f>
        <v>0</v>
      </c>
      <c r="K177" s="175" t="s">
        <v>126</v>
      </c>
      <c r="L177" s="39"/>
      <c r="M177" s="180" t="s">
        <v>19</v>
      </c>
      <c r="N177" s="181" t="s">
        <v>42</v>
      </c>
      <c r="O177" s="64"/>
      <c r="P177" s="182">
        <f>O177*H177</f>
        <v>0</v>
      </c>
      <c r="Q177" s="182">
        <v>0</v>
      </c>
      <c r="R177" s="182">
        <f>Q177*H177</f>
        <v>0</v>
      </c>
      <c r="S177" s="182">
        <v>0</v>
      </c>
      <c r="T177" s="183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84" t="s">
        <v>127</v>
      </c>
      <c r="AT177" s="184" t="s">
        <v>122</v>
      </c>
      <c r="AU177" s="184" t="s">
        <v>82</v>
      </c>
      <c r="AY177" s="17" t="s">
        <v>120</v>
      </c>
      <c r="BE177" s="185">
        <f>IF(N177="základní",J177,0)</f>
        <v>0</v>
      </c>
      <c r="BF177" s="185">
        <f>IF(N177="snížená",J177,0)</f>
        <v>0</v>
      </c>
      <c r="BG177" s="185">
        <f>IF(N177="zákl. přenesená",J177,0)</f>
        <v>0</v>
      </c>
      <c r="BH177" s="185">
        <f>IF(N177="sníž. přenesená",J177,0)</f>
        <v>0</v>
      </c>
      <c r="BI177" s="185">
        <f>IF(N177="nulová",J177,0)</f>
        <v>0</v>
      </c>
      <c r="BJ177" s="17" t="s">
        <v>79</v>
      </c>
      <c r="BK177" s="185">
        <f>ROUND(I177*H177,2)</f>
        <v>0</v>
      </c>
      <c r="BL177" s="17" t="s">
        <v>127</v>
      </c>
      <c r="BM177" s="184" t="s">
        <v>670</v>
      </c>
    </row>
    <row r="178" spans="1:65" s="2" customFormat="1" ht="19.5">
      <c r="A178" s="34"/>
      <c r="B178" s="35"/>
      <c r="C178" s="36"/>
      <c r="D178" s="186" t="s">
        <v>129</v>
      </c>
      <c r="E178" s="36"/>
      <c r="F178" s="187" t="s">
        <v>447</v>
      </c>
      <c r="G178" s="36"/>
      <c r="H178" s="36"/>
      <c r="I178" s="188"/>
      <c r="J178" s="36"/>
      <c r="K178" s="36"/>
      <c r="L178" s="39"/>
      <c r="M178" s="189"/>
      <c r="N178" s="190"/>
      <c r="O178" s="64"/>
      <c r="P178" s="64"/>
      <c r="Q178" s="64"/>
      <c r="R178" s="64"/>
      <c r="S178" s="64"/>
      <c r="T178" s="65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7" t="s">
        <v>129</v>
      </c>
      <c r="AU178" s="17" t="s">
        <v>82</v>
      </c>
    </row>
    <row r="179" spans="1:65" s="2" customFormat="1" ht="11.25">
      <c r="A179" s="34"/>
      <c r="B179" s="35"/>
      <c r="C179" s="36"/>
      <c r="D179" s="191" t="s">
        <v>131</v>
      </c>
      <c r="E179" s="36"/>
      <c r="F179" s="192" t="s">
        <v>448</v>
      </c>
      <c r="G179" s="36"/>
      <c r="H179" s="36"/>
      <c r="I179" s="188"/>
      <c r="J179" s="36"/>
      <c r="K179" s="36"/>
      <c r="L179" s="39"/>
      <c r="M179" s="189"/>
      <c r="N179" s="190"/>
      <c r="O179" s="64"/>
      <c r="P179" s="64"/>
      <c r="Q179" s="64"/>
      <c r="R179" s="64"/>
      <c r="S179" s="64"/>
      <c r="T179" s="65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7" t="s">
        <v>131</v>
      </c>
      <c r="AU179" s="17" t="s">
        <v>82</v>
      </c>
    </row>
    <row r="180" spans="1:65" s="2" customFormat="1" ht="19.5">
      <c r="A180" s="34"/>
      <c r="B180" s="35"/>
      <c r="C180" s="36"/>
      <c r="D180" s="186" t="s">
        <v>289</v>
      </c>
      <c r="E180" s="36"/>
      <c r="F180" s="214" t="s">
        <v>449</v>
      </c>
      <c r="G180" s="36"/>
      <c r="H180" s="36"/>
      <c r="I180" s="188"/>
      <c r="J180" s="36"/>
      <c r="K180" s="36"/>
      <c r="L180" s="39"/>
      <c r="M180" s="189"/>
      <c r="N180" s="190"/>
      <c r="O180" s="64"/>
      <c r="P180" s="64"/>
      <c r="Q180" s="64"/>
      <c r="R180" s="64"/>
      <c r="S180" s="64"/>
      <c r="T180" s="65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7" t="s">
        <v>289</v>
      </c>
      <c r="AU180" s="17" t="s">
        <v>82</v>
      </c>
    </row>
    <row r="181" spans="1:65" s="13" customFormat="1" ht="11.25">
      <c r="B181" s="193"/>
      <c r="C181" s="194"/>
      <c r="D181" s="186" t="s">
        <v>133</v>
      </c>
      <c r="E181" s="195" t="s">
        <v>19</v>
      </c>
      <c r="F181" s="196" t="s">
        <v>671</v>
      </c>
      <c r="G181" s="194"/>
      <c r="H181" s="197">
        <v>998.44600000000003</v>
      </c>
      <c r="I181" s="198"/>
      <c r="J181" s="194"/>
      <c r="K181" s="194"/>
      <c r="L181" s="199"/>
      <c r="M181" s="200"/>
      <c r="N181" s="201"/>
      <c r="O181" s="201"/>
      <c r="P181" s="201"/>
      <c r="Q181" s="201"/>
      <c r="R181" s="201"/>
      <c r="S181" s="201"/>
      <c r="T181" s="202"/>
      <c r="AT181" s="203" t="s">
        <v>133</v>
      </c>
      <c r="AU181" s="203" t="s">
        <v>82</v>
      </c>
      <c r="AV181" s="13" t="s">
        <v>82</v>
      </c>
      <c r="AW181" s="13" t="s">
        <v>33</v>
      </c>
      <c r="AX181" s="13" t="s">
        <v>71</v>
      </c>
      <c r="AY181" s="203" t="s">
        <v>120</v>
      </c>
    </row>
    <row r="182" spans="1:65" s="13" customFormat="1" ht="11.25">
      <c r="B182" s="193"/>
      <c r="C182" s="194"/>
      <c r="D182" s="186" t="s">
        <v>133</v>
      </c>
      <c r="E182" s="195" t="s">
        <v>19</v>
      </c>
      <c r="F182" s="196" t="s">
        <v>645</v>
      </c>
      <c r="G182" s="194"/>
      <c r="H182" s="197">
        <v>39</v>
      </c>
      <c r="I182" s="198"/>
      <c r="J182" s="194"/>
      <c r="K182" s="194"/>
      <c r="L182" s="199"/>
      <c r="M182" s="200"/>
      <c r="N182" s="201"/>
      <c r="O182" s="201"/>
      <c r="P182" s="201"/>
      <c r="Q182" s="201"/>
      <c r="R182" s="201"/>
      <c r="S182" s="201"/>
      <c r="T182" s="202"/>
      <c r="AT182" s="203" t="s">
        <v>133</v>
      </c>
      <c r="AU182" s="203" t="s">
        <v>82</v>
      </c>
      <c r="AV182" s="13" t="s">
        <v>82</v>
      </c>
      <c r="AW182" s="13" t="s">
        <v>33</v>
      </c>
      <c r="AX182" s="13" t="s">
        <v>71</v>
      </c>
      <c r="AY182" s="203" t="s">
        <v>120</v>
      </c>
    </row>
    <row r="183" spans="1:65" s="2" customFormat="1" ht="16.5" customHeight="1">
      <c r="A183" s="34"/>
      <c r="B183" s="35"/>
      <c r="C183" s="173" t="s">
        <v>279</v>
      </c>
      <c r="D183" s="173" t="s">
        <v>122</v>
      </c>
      <c r="E183" s="174" t="s">
        <v>452</v>
      </c>
      <c r="F183" s="175" t="s">
        <v>453</v>
      </c>
      <c r="G183" s="176" t="s">
        <v>125</v>
      </c>
      <c r="H183" s="177">
        <v>269</v>
      </c>
      <c r="I183" s="178"/>
      <c r="J183" s="179">
        <f>ROUND(I183*H183,2)</f>
        <v>0</v>
      </c>
      <c r="K183" s="175" t="s">
        <v>126</v>
      </c>
      <c r="L183" s="39"/>
      <c r="M183" s="180" t="s">
        <v>19</v>
      </c>
      <c r="N183" s="181" t="s">
        <v>42</v>
      </c>
      <c r="O183" s="64"/>
      <c r="P183" s="182">
        <f>O183*H183</f>
        <v>0</v>
      </c>
      <c r="Q183" s="182">
        <v>0.23799999999999999</v>
      </c>
      <c r="R183" s="182">
        <f>Q183*H183</f>
        <v>64.021999999999991</v>
      </c>
      <c r="S183" s="182">
        <v>0</v>
      </c>
      <c r="T183" s="183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84" t="s">
        <v>127</v>
      </c>
      <c r="AT183" s="184" t="s">
        <v>122</v>
      </c>
      <c r="AU183" s="184" t="s">
        <v>82</v>
      </c>
      <c r="AY183" s="17" t="s">
        <v>120</v>
      </c>
      <c r="BE183" s="185">
        <f>IF(N183="základní",J183,0)</f>
        <v>0</v>
      </c>
      <c r="BF183" s="185">
        <f>IF(N183="snížená",J183,0)</f>
        <v>0</v>
      </c>
      <c r="BG183" s="185">
        <f>IF(N183="zákl. přenesená",J183,0)</f>
        <v>0</v>
      </c>
      <c r="BH183" s="185">
        <f>IF(N183="sníž. přenesená",J183,0)</f>
        <v>0</v>
      </c>
      <c r="BI183" s="185">
        <f>IF(N183="nulová",J183,0)</f>
        <v>0</v>
      </c>
      <c r="BJ183" s="17" t="s">
        <v>79</v>
      </c>
      <c r="BK183" s="185">
        <f>ROUND(I183*H183,2)</f>
        <v>0</v>
      </c>
      <c r="BL183" s="17" t="s">
        <v>127</v>
      </c>
      <c r="BM183" s="184" t="s">
        <v>672</v>
      </c>
    </row>
    <row r="184" spans="1:65" s="2" customFormat="1" ht="11.25">
      <c r="A184" s="34"/>
      <c r="B184" s="35"/>
      <c r="C184" s="36"/>
      <c r="D184" s="186" t="s">
        <v>129</v>
      </c>
      <c r="E184" s="36"/>
      <c r="F184" s="187" t="s">
        <v>455</v>
      </c>
      <c r="G184" s="36"/>
      <c r="H184" s="36"/>
      <c r="I184" s="188"/>
      <c r="J184" s="36"/>
      <c r="K184" s="36"/>
      <c r="L184" s="39"/>
      <c r="M184" s="189"/>
      <c r="N184" s="190"/>
      <c r="O184" s="64"/>
      <c r="P184" s="64"/>
      <c r="Q184" s="64"/>
      <c r="R184" s="64"/>
      <c r="S184" s="64"/>
      <c r="T184" s="65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7" t="s">
        <v>129</v>
      </c>
      <c r="AU184" s="17" t="s">
        <v>82</v>
      </c>
    </row>
    <row r="185" spans="1:65" s="2" customFormat="1" ht="11.25">
      <c r="A185" s="34"/>
      <c r="B185" s="35"/>
      <c r="C185" s="36"/>
      <c r="D185" s="191" t="s">
        <v>131</v>
      </c>
      <c r="E185" s="36"/>
      <c r="F185" s="192" t="s">
        <v>456</v>
      </c>
      <c r="G185" s="36"/>
      <c r="H185" s="36"/>
      <c r="I185" s="188"/>
      <c r="J185" s="36"/>
      <c r="K185" s="36"/>
      <c r="L185" s="39"/>
      <c r="M185" s="189"/>
      <c r="N185" s="190"/>
      <c r="O185" s="64"/>
      <c r="P185" s="64"/>
      <c r="Q185" s="64"/>
      <c r="R185" s="64"/>
      <c r="S185" s="64"/>
      <c r="T185" s="65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7" t="s">
        <v>131</v>
      </c>
      <c r="AU185" s="17" t="s">
        <v>82</v>
      </c>
    </row>
    <row r="186" spans="1:65" s="13" customFormat="1" ht="11.25">
      <c r="B186" s="193"/>
      <c r="C186" s="194"/>
      <c r="D186" s="186" t="s">
        <v>133</v>
      </c>
      <c r="E186" s="195" t="s">
        <v>19</v>
      </c>
      <c r="F186" s="196" t="s">
        <v>673</v>
      </c>
      <c r="G186" s="194"/>
      <c r="H186" s="197">
        <v>269</v>
      </c>
      <c r="I186" s="198"/>
      <c r="J186" s="194"/>
      <c r="K186" s="194"/>
      <c r="L186" s="199"/>
      <c r="M186" s="200"/>
      <c r="N186" s="201"/>
      <c r="O186" s="201"/>
      <c r="P186" s="201"/>
      <c r="Q186" s="201"/>
      <c r="R186" s="201"/>
      <c r="S186" s="201"/>
      <c r="T186" s="202"/>
      <c r="AT186" s="203" t="s">
        <v>133</v>
      </c>
      <c r="AU186" s="203" t="s">
        <v>82</v>
      </c>
      <c r="AV186" s="13" t="s">
        <v>82</v>
      </c>
      <c r="AW186" s="13" t="s">
        <v>33</v>
      </c>
      <c r="AX186" s="13" t="s">
        <v>79</v>
      </c>
      <c r="AY186" s="203" t="s">
        <v>120</v>
      </c>
    </row>
    <row r="187" spans="1:65" s="2" customFormat="1" ht="16.5" customHeight="1">
      <c r="A187" s="34"/>
      <c r="B187" s="35"/>
      <c r="C187" s="173" t="s">
        <v>284</v>
      </c>
      <c r="D187" s="173" t="s">
        <v>122</v>
      </c>
      <c r="E187" s="174" t="s">
        <v>459</v>
      </c>
      <c r="F187" s="175" t="s">
        <v>460</v>
      </c>
      <c r="G187" s="176" t="s">
        <v>125</v>
      </c>
      <c r="H187" s="177">
        <v>1289.066</v>
      </c>
      <c r="I187" s="178"/>
      <c r="J187" s="179">
        <f>ROUND(I187*H187,2)</f>
        <v>0</v>
      </c>
      <c r="K187" s="175" t="s">
        <v>126</v>
      </c>
      <c r="L187" s="39"/>
      <c r="M187" s="180" t="s">
        <v>19</v>
      </c>
      <c r="N187" s="181" t="s">
        <v>42</v>
      </c>
      <c r="O187" s="64"/>
      <c r="P187" s="182">
        <f>O187*H187</f>
        <v>0</v>
      </c>
      <c r="Q187" s="182">
        <v>0</v>
      </c>
      <c r="R187" s="182">
        <f>Q187*H187</f>
        <v>0</v>
      </c>
      <c r="S187" s="182">
        <v>0</v>
      </c>
      <c r="T187" s="183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84" t="s">
        <v>127</v>
      </c>
      <c r="AT187" s="184" t="s">
        <v>122</v>
      </c>
      <c r="AU187" s="184" t="s">
        <v>82</v>
      </c>
      <c r="AY187" s="17" t="s">
        <v>120</v>
      </c>
      <c r="BE187" s="185">
        <f>IF(N187="základní",J187,0)</f>
        <v>0</v>
      </c>
      <c r="BF187" s="185">
        <f>IF(N187="snížená",J187,0)</f>
        <v>0</v>
      </c>
      <c r="BG187" s="185">
        <f>IF(N187="zákl. přenesená",J187,0)</f>
        <v>0</v>
      </c>
      <c r="BH187" s="185">
        <f>IF(N187="sníž. přenesená",J187,0)</f>
        <v>0</v>
      </c>
      <c r="BI187" s="185">
        <f>IF(N187="nulová",J187,0)</f>
        <v>0</v>
      </c>
      <c r="BJ187" s="17" t="s">
        <v>79</v>
      </c>
      <c r="BK187" s="185">
        <f>ROUND(I187*H187,2)</f>
        <v>0</v>
      </c>
      <c r="BL187" s="17" t="s">
        <v>127</v>
      </c>
      <c r="BM187" s="184" t="s">
        <v>674</v>
      </c>
    </row>
    <row r="188" spans="1:65" s="2" customFormat="1" ht="11.25">
      <c r="A188" s="34"/>
      <c r="B188" s="35"/>
      <c r="C188" s="36"/>
      <c r="D188" s="186" t="s">
        <v>129</v>
      </c>
      <c r="E188" s="36"/>
      <c r="F188" s="187" t="s">
        <v>462</v>
      </c>
      <c r="G188" s="36"/>
      <c r="H188" s="36"/>
      <c r="I188" s="188"/>
      <c r="J188" s="36"/>
      <c r="K188" s="36"/>
      <c r="L188" s="39"/>
      <c r="M188" s="189"/>
      <c r="N188" s="190"/>
      <c r="O188" s="64"/>
      <c r="P188" s="64"/>
      <c r="Q188" s="64"/>
      <c r="R188" s="64"/>
      <c r="S188" s="64"/>
      <c r="T188" s="65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7" t="s">
        <v>129</v>
      </c>
      <c r="AU188" s="17" t="s">
        <v>82</v>
      </c>
    </row>
    <row r="189" spans="1:65" s="2" customFormat="1" ht="11.25">
      <c r="A189" s="34"/>
      <c r="B189" s="35"/>
      <c r="C189" s="36"/>
      <c r="D189" s="191" t="s">
        <v>131</v>
      </c>
      <c r="E189" s="36"/>
      <c r="F189" s="192" t="s">
        <v>463</v>
      </c>
      <c r="G189" s="36"/>
      <c r="H189" s="36"/>
      <c r="I189" s="188"/>
      <c r="J189" s="36"/>
      <c r="K189" s="36"/>
      <c r="L189" s="39"/>
      <c r="M189" s="189"/>
      <c r="N189" s="190"/>
      <c r="O189" s="64"/>
      <c r="P189" s="64"/>
      <c r="Q189" s="64"/>
      <c r="R189" s="64"/>
      <c r="S189" s="64"/>
      <c r="T189" s="65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7" t="s">
        <v>131</v>
      </c>
      <c r="AU189" s="17" t="s">
        <v>82</v>
      </c>
    </row>
    <row r="190" spans="1:65" s="13" customFormat="1" ht="11.25">
      <c r="B190" s="193"/>
      <c r="C190" s="194"/>
      <c r="D190" s="186" t="s">
        <v>133</v>
      </c>
      <c r="E190" s="195" t="s">
        <v>19</v>
      </c>
      <c r="F190" s="196" t="s">
        <v>675</v>
      </c>
      <c r="G190" s="194"/>
      <c r="H190" s="197">
        <v>1250.066</v>
      </c>
      <c r="I190" s="198"/>
      <c r="J190" s="194"/>
      <c r="K190" s="194"/>
      <c r="L190" s="199"/>
      <c r="M190" s="200"/>
      <c r="N190" s="201"/>
      <c r="O190" s="201"/>
      <c r="P190" s="201"/>
      <c r="Q190" s="201"/>
      <c r="R190" s="201"/>
      <c r="S190" s="201"/>
      <c r="T190" s="202"/>
      <c r="AT190" s="203" t="s">
        <v>133</v>
      </c>
      <c r="AU190" s="203" t="s">
        <v>82</v>
      </c>
      <c r="AV190" s="13" t="s">
        <v>82</v>
      </c>
      <c r="AW190" s="13" t="s">
        <v>33</v>
      </c>
      <c r="AX190" s="13" t="s">
        <v>71</v>
      </c>
      <c r="AY190" s="203" t="s">
        <v>120</v>
      </c>
    </row>
    <row r="191" spans="1:65" s="13" customFormat="1" ht="11.25">
      <c r="B191" s="193"/>
      <c r="C191" s="194"/>
      <c r="D191" s="186" t="s">
        <v>133</v>
      </c>
      <c r="E191" s="195" t="s">
        <v>19</v>
      </c>
      <c r="F191" s="196" t="s">
        <v>645</v>
      </c>
      <c r="G191" s="194"/>
      <c r="H191" s="197">
        <v>39</v>
      </c>
      <c r="I191" s="198"/>
      <c r="J191" s="194"/>
      <c r="K191" s="194"/>
      <c r="L191" s="199"/>
      <c r="M191" s="200"/>
      <c r="N191" s="201"/>
      <c r="O191" s="201"/>
      <c r="P191" s="201"/>
      <c r="Q191" s="201"/>
      <c r="R191" s="201"/>
      <c r="S191" s="201"/>
      <c r="T191" s="202"/>
      <c r="AT191" s="203" t="s">
        <v>133</v>
      </c>
      <c r="AU191" s="203" t="s">
        <v>82</v>
      </c>
      <c r="AV191" s="13" t="s">
        <v>82</v>
      </c>
      <c r="AW191" s="13" t="s">
        <v>33</v>
      </c>
      <c r="AX191" s="13" t="s">
        <v>71</v>
      </c>
      <c r="AY191" s="203" t="s">
        <v>120</v>
      </c>
    </row>
    <row r="192" spans="1:65" s="2" customFormat="1" ht="16.5" customHeight="1">
      <c r="A192" s="34"/>
      <c r="B192" s="35"/>
      <c r="C192" s="173" t="s">
        <v>293</v>
      </c>
      <c r="D192" s="173" t="s">
        <v>122</v>
      </c>
      <c r="E192" s="174" t="s">
        <v>466</v>
      </c>
      <c r="F192" s="175" t="s">
        <v>467</v>
      </c>
      <c r="G192" s="176" t="s">
        <v>125</v>
      </c>
      <c r="H192" s="177">
        <v>1008.002</v>
      </c>
      <c r="I192" s="178"/>
      <c r="J192" s="179">
        <f>ROUND(I192*H192,2)</f>
        <v>0</v>
      </c>
      <c r="K192" s="175" t="s">
        <v>126</v>
      </c>
      <c r="L192" s="39"/>
      <c r="M192" s="180" t="s">
        <v>19</v>
      </c>
      <c r="N192" s="181" t="s">
        <v>42</v>
      </c>
      <c r="O192" s="64"/>
      <c r="P192" s="182">
        <f>O192*H192</f>
        <v>0</v>
      </c>
      <c r="Q192" s="182">
        <v>0</v>
      </c>
      <c r="R192" s="182">
        <f>Q192*H192</f>
        <v>0</v>
      </c>
      <c r="S192" s="182">
        <v>0</v>
      </c>
      <c r="T192" s="183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84" t="s">
        <v>127</v>
      </c>
      <c r="AT192" s="184" t="s">
        <v>122</v>
      </c>
      <c r="AU192" s="184" t="s">
        <v>82</v>
      </c>
      <c r="AY192" s="17" t="s">
        <v>120</v>
      </c>
      <c r="BE192" s="185">
        <f>IF(N192="základní",J192,0)</f>
        <v>0</v>
      </c>
      <c r="BF192" s="185">
        <f>IF(N192="snížená",J192,0)</f>
        <v>0</v>
      </c>
      <c r="BG192" s="185">
        <f>IF(N192="zákl. přenesená",J192,0)</f>
        <v>0</v>
      </c>
      <c r="BH192" s="185">
        <f>IF(N192="sníž. přenesená",J192,0)</f>
        <v>0</v>
      </c>
      <c r="BI192" s="185">
        <f>IF(N192="nulová",J192,0)</f>
        <v>0</v>
      </c>
      <c r="BJ192" s="17" t="s">
        <v>79</v>
      </c>
      <c r="BK192" s="185">
        <f>ROUND(I192*H192,2)</f>
        <v>0</v>
      </c>
      <c r="BL192" s="17" t="s">
        <v>127</v>
      </c>
      <c r="BM192" s="184" t="s">
        <v>676</v>
      </c>
    </row>
    <row r="193" spans="1:65" s="2" customFormat="1" ht="11.25">
      <c r="A193" s="34"/>
      <c r="B193" s="35"/>
      <c r="C193" s="36"/>
      <c r="D193" s="186" t="s">
        <v>129</v>
      </c>
      <c r="E193" s="36"/>
      <c r="F193" s="187" t="s">
        <v>469</v>
      </c>
      <c r="G193" s="36"/>
      <c r="H193" s="36"/>
      <c r="I193" s="188"/>
      <c r="J193" s="36"/>
      <c r="K193" s="36"/>
      <c r="L193" s="39"/>
      <c r="M193" s="189"/>
      <c r="N193" s="190"/>
      <c r="O193" s="64"/>
      <c r="P193" s="64"/>
      <c r="Q193" s="64"/>
      <c r="R193" s="64"/>
      <c r="S193" s="64"/>
      <c r="T193" s="65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7" t="s">
        <v>129</v>
      </c>
      <c r="AU193" s="17" t="s">
        <v>82</v>
      </c>
    </row>
    <row r="194" spans="1:65" s="2" customFormat="1" ht="11.25">
      <c r="A194" s="34"/>
      <c r="B194" s="35"/>
      <c r="C194" s="36"/>
      <c r="D194" s="191" t="s">
        <v>131</v>
      </c>
      <c r="E194" s="36"/>
      <c r="F194" s="192" t="s">
        <v>470</v>
      </c>
      <c r="G194" s="36"/>
      <c r="H194" s="36"/>
      <c r="I194" s="188"/>
      <c r="J194" s="36"/>
      <c r="K194" s="36"/>
      <c r="L194" s="39"/>
      <c r="M194" s="189"/>
      <c r="N194" s="190"/>
      <c r="O194" s="64"/>
      <c r="P194" s="64"/>
      <c r="Q194" s="64"/>
      <c r="R194" s="64"/>
      <c r="S194" s="64"/>
      <c r="T194" s="65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7" t="s">
        <v>131</v>
      </c>
      <c r="AU194" s="17" t="s">
        <v>82</v>
      </c>
    </row>
    <row r="195" spans="1:65" s="13" customFormat="1" ht="11.25">
      <c r="B195" s="193"/>
      <c r="C195" s="194"/>
      <c r="D195" s="186" t="s">
        <v>133</v>
      </c>
      <c r="E195" s="195" t="s">
        <v>19</v>
      </c>
      <c r="F195" s="196" t="s">
        <v>677</v>
      </c>
      <c r="G195" s="194"/>
      <c r="H195" s="197">
        <v>969.00199999999995</v>
      </c>
      <c r="I195" s="198"/>
      <c r="J195" s="194"/>
      <c r="K195" s="194"/>
      <c r="L195" s="199"/>
      <c r="M195" s="200"/>
      <c r="N195" s="201"/>
      <c r="O195" s="201"/>
      <c r="P195" s="201"/>
      <c r="Q195" s="201"/>
      <c r="R195" s="201"/>
      <c r="S195" s="201"/>
      <c r="T195" s="202"/>
      <c r="AT195" s="203" t="s">
        <v>133</v>
      </c>
      <c r="AU195" s="203" t="s">
        <v>82</v>
      </c>
      <c r="AV195" s="13" t="s">
        <v>82</v>
      </c>
      <c r="AW195" s="13" t="s">
        <v>33</v>
      </c>
      <c r="AX195" s="13" t="s">
        <v>71</v>
      </c>
      <c r="AY195" s="203" t="s">
        <v>120</v>
      </c>
    </row>
    <row r="196" spans="1:65" s="13" customFormat="1" ht="11.25">
      <c r="B196" s="193"/>
      <c r="C196" s="194"/>
      <c r="D196" s="186" t="s">
        <v>133</v>
      </c>
      <c r="E196" s="195" t="s">
        <v>19</v>
      </c>
      <c r="F196" s="196" t="s">
        <v>645</v>
      </c>
      <c r="G196" s="194"/>
      <c r="H196" s="197">
        <v>39</v>
      </c>
      <c r="I196" s="198"/>
      <c r="J196" s="194"/>
      <c r="K196" s="194"/>
      <c r="L196" s="199"/>
      <c r="M196" s="200"/>
      <c r="N196" s="201"/>
      <c r="O196" s="201"/>
      <c r="P196" s="201"/>
      <c r="Q196" s="201"/>
      <c r="R196" s="201"/>
      <c r="S196" s="201"/>
      <c r="T196" s="202"/>
      <c r="AT196" s="203" t="s">
        <v>133</v>
      </c>
      <c r="AU196" s="203" t="s">
        <v>82</v>
      </c>
      <c r="AV196" s="13" t="s">
        <v>82</v>
      </c>
      <c r="AW196" s="13" t="s">
        <v>33</v>
      </c>
      <c r="AX196" s="13" t="s">
        <v>71</v>
      </c>
      <c r="AY196" s="203" t="s">
        <v>120</v>
      </c>
    </row>
    <row r="197" spans="1:65" s="2" customFormat="1" ht="21.75" customHeight="1">
      <c r="A197" s="34"/>
      <c r="B197" s="35"/>
      <c r="C197" s="173" t="s">
        <v>301</v>
      </c>
      <c r="D197" s="173" t="s">
        <v>122</v>
      </c>
      <c r="E197" s="174" t="s">
        <v>473</v>
      </c>
      <c r="F197" s="175" t="s">
        <v>474</v>
      </c>
      <c r="G197" s="176" t="s">
        <v>125</v>
      </c>
      <c r="H197" s="177">
        <v>991.94100000000003</v>
      </c>
      <c r="I197" s="178"/>
      <c r="J197" s="179">
        <f>ROUND(I197*H197,2)</f>
        <v>0</v>
      </c>
      <c r="K197" s="175" t="s">
        <v>126</v>
      </c>
      <c r="L197" s="39"/>
      <c r="M197" s="180" t="s">
        <v>19</v>
      </c>
      <c r="N197" s="181" t="s">
        <v>42</v>
      </c>
      <c r="O197" s="64"/>
      <c r="P197" s="182">
        <f>O197*H197</f>
        <v>0</v>
      </c>
      <c r="Q197" s="182">
        <v>0</v>
      </c>
      <c r="R197" s="182">
        <f>Q197*H197</f>
        <v>0</v>
      </c>
      <c r="S197" s="182">
        <v>0</v>
      </c>
      <c r="T197" s="183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84" t="s">
        <v>127</v>
      </c>
      <c r="AT197" s="184" t="s">
        <v>122</v>
      </c>
      <c r="AU197" s="184" t="s">
        <v>82</v>
      </c>
      <c r="AY197" s="17" t="s">
        <v>120</v>
      </c>
      <c r="BE197" s="185">
        <f>IF(N197="základní",J197,0)</f>
        <v>0</v>
      </c>
      <c r="BF197" s="185">
        <f>IF(N197="snížená",J197,0)</f>
        <v>0</v>
      </c>
      <c r="BG197" s="185">
        <f>IF(N197="zákl. přenesená",J197,0)</f>
        <v>0</v>
      </c>
      <c r="BH197" s="185">
        <f>IF(N197="sníž. přenesená",J197,0)</f>
        <v>0</v>
      </c>
      <c r="BI197" s="185">
        <f>IF(N197="nulová",J197,0)</f>
        <v>0</v>
      </c>
      <c r="BJ197" s="17" t="s">
        <v>79</v>
      </c>
      <c r="BK197" s="185">
        <f>ROUND(I197*H197,2)</f>
        <v>0</v>
      </c>
      <c r="BL197" s="17" t="s">
        <v>127</v>
      </c>
      <c r="BM197" s="184" t="s">
        <v>678</v>
      </c>
    </row>
    <row r="198" spans="1:65" s="2" customFormat="1" ht="19.5">
      <c r="A198" s="34"/>
      <c r="B198" s="35"/>
      <c r="C198" s="36"/>
      <c r="D198" s="186" t="s">
        <v>129</v>
      </c>
      <c r="E198" s="36"/>
      <c r="F198" s="187" t="s">
        <v>476</v>
      </c>
      <c r="G198" s="36"/>
      <c r="H198" s="36"/>
      <c r="I198" s="188"/>
      <c r="J198" s="36"/>
      <c r="K198" s="36"/>
      <c r="L198" s="39"/>
      <c r="M198" s="189"/>
      <c r="N198" s="190"/>
      <c r="O198" s="64"/>
      <c r="P198" s="64"/>
      <c r="Q198" s="64"/>
      <c r="R198" s="64"/>
      <c r="S198" s="64"/>
      <c r="T198" s="65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7" t="s">
        <v>129</v>
      </c>
      <c r="AU198" s="17" t="s">
        <v>82</v>
      </c>
    </row>
    <row r="199" spans="1:65" s="2" customFormat="1" ht="11.25">
      <c r="A199" s="34"/>
      <c r="B199" s="35"/>
      <c r="C199" s="36"/>
      <c r="D199" s="191" t="s">
        <v>131</v>
      </c>
      <c r="E199" s="36"/>
      <c r="F199" s="192" t="s">
        <v>477</v>
      </c>
      <c r="G199" s="36"/>
      <c r="H199" s="36"/>
      <c r="I199" s="188"/>
      <c r="J199" s="36"/>
      <c r="K199" s="36"/>
      <c r="L199" s="39"/>
      <c r="M199" s="189"/>
      <c r="N199" s="190"/>
      <c r="O199" s="64"/>
      <c r="P199" s="64"/>
      <c r="Q199" s="64"/>
      <c r="R199" s="64"/>
      <c r="S199" s="64"/>
      <c r="T199" s="65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7" t="s">
        <v>131</v>
      </c>
      <c r="AU199" s="17" t="s">
        <v>82</v>
      </c>
    </row>
    <row r="200" spans="1:65" s="13" customFormat="1" ht="11.25">
      <c r="B200" s="193"/>
      <c r="C200" s="194"/>
      <c r="D200" s="186" t="s">
        <v>133</v>
      </c>
      <c r="E200" s="195" t="s">
        <v>19</v>
      </c>
      <c r="F200" s="196" t="s">
        <v>679</v>
      </c>
      <c r="G200" s="194"/>
      <c r="H200" s="197">
        <v>952.94100000000003</v>
      </c>
      <c r="I200" s="198"/>
      <c r="J200" s="194"/>
      <c r="K200" s="194"/>
      <c r="L200" s="199"/>
      <c r="M200" s="200"/>
      <c r="N200" s="201"/>
      <c r="O200" s="201"/>
      <c r="P200" s="201"/>
      <c r="Q200" s="201"/>
      <c r="R200" s="201"/>
      <c r="S200" s="201"/>
      <c r="T200" s="202"/>
      <c r="AT200" s="203" t="s">
        <v>133</v>
      </c>
      <c r="AU200" s="203" t="s">
        <v>82</v>
      </c>
      <c r="AV200" s="13" t="s">
        <v>82</v>
      </c>
      <c r="AW200" s="13" t="s">
        <v>33</v>
      </c>
      <c r="AX200" s="13" t="s">
        <v>71</v>
      </c>
      <c r="AY200" s="203" t="s">
        <v>120</v>
      </c>
    </row>
    <row r="201" spans="1:65" s="13" customFormat="1" ht="11.25">
      <c r="B201" s="193"/>
      <c r="C201" s="194"/>
      <c r="D201" s="186" t="s">
        <v>133</v>
      </c>
      <c r="E201" s="195" t="s">
        <v>19</v>
      </c>
      <c r="F201" s="196" t="s">
        <v>645</v>
      </c>
      <c r="G201" s="194"/>
      <c r="H201" s="197">
        <v>39</v>
      </c>
      <c r="I201" s="198"/>
      <c r="J201" s="194"/>
      <c r="K201" s="194"/>
      <c r="L201" s="199"/>
      <c r="M201" s="200"/>
      <c r="N201" s="201"/>
      <c r="O201" s="201"/>
      <c r="P201" s="201"/>
      <c r="Q201" s="201"/>
      <c r="R201" s="201"/>
      <c r="S201" s="201"/>
      <c r="T201" s="202"/>
      <c r="AT201" s="203" t="s">
        <v>133</v>
      </c>
      <c r="AU201" s="203" t="s">
        <v>82</v>
      </c>
      <c r="AV201" s="13" t="s">
        <v>82</v>
      </c>
      <c r="AW201" s="13" t="s">
        <v>33</v>
      </c>
      <c r="AX201" s="13" t="s">
        <v>71</v>
      </c>
      <c r="AY201" s="203" t="s">
        <v>120</v>
      </c>
    </row>
    <row r="202" spans="1:65" s="12" customFormat="1" ht="22.9" customHeight="1">
      <c r="B202" s="157"/>
      <c r="C202" s="158"/>
      <c r="D202" s="159" t="s">
        <v>70</v>
      </c>
      <c r="E202" s="171" t="s">
        <v>613</v>
      </c>
      <c r="F202" s="171" t="s">
        <v>614</v>
      </c>
      <c r="G202" s="158"/>
      <c r="H202" s="158"/>
      <c r="I202" s="161"/>
      <c r="J202" s="172">
        <f>BK202</f>
        <v>0</v>
      </c>
      <c r="K202" s="158"/>
      <c r="L202" s="163"/>
      <c r="M202" s="164"/>
      <c r="N202" s="165"/>
      <c r="O202" s="165"/>
      <c r="P202" s="166">
        <f>SUM(P203:P205)</f>
        <v>0</v>
      </c>
      <c r="Q202" s="165"/>
      <c r="R202" s="166">
        <f>SUM(R203:R205)</f>
        <v>0</v>
      </c>
      <c r="S202" s="165"/>
      <c r="T202" s="167">
        <f>SUM(T203:T205)</f>
        <v>0</v>
      </c>
      <c r="AR202" s="168" t="s">
        <v>79</v>
      </c>
      <c r="AT202" s="169" t="s">
        <v>70</v>
      </c>
      <c r="AU202" s="169" t="s">
        <v>79</v>
      </c>
      <c r="AY202" s="168" t="s">
        <v>120</v>
      </c>
      <c r="BK202" s="170">
        <f>SUM(BK203:BK205)</f>
        <v>0</v>
      </c>
    </row>
    <row r="203" spans="1:65" s="2" customFormat="1" ht="21.75" customHeight="1">
      <c r="A203" s="34"/>
      <c r="B203" s="35"/>
      <c r="C203" s="173" t="s">
        <v>308</v>
      </c>
      <c r="D203" s="173" t="s">
        <v>122</v>
      </c>
      <c r="E203" s="174" t="s">
        <v>616</v>
      </c>
      <c r="F203" s="175" t="s">
        <v>617</v>
      </c>
      <c r="G203" s="176" t="s">
        <v>205</v>
      </c>
      <c r="H203" s="177">
        <v>1217.741</v>
      </c>
      <c r="I203" s="178"/>
      <c r="J203" s="179">
        <f>ROUND(I203*H203,2)</f>
        <v>0</v>
      </c>
      <c r="K203" s="175" t="s">
        <v>126</v>
      </c>
      <c r="L203" s="39"/>
      <c r="M203" s="180" t="s">
        <v>19</v>
      </c>
      <c r="N203" s="181" t="s">
        <v>42</v>
      </c>
      <c r="O203" s="64"/>
      <c r="P203" s="182">
        <f>O203*H203</f>
        <v>0</v>
      </c>
      <c r="Q203" s="182">
        <v>0</v>
      </c>
      <c r="R203" s="182">
        <f>Q203*H203</f>
        <v>0</v>
      </c>
      <c r="S203" s="182">
        <v>0</v>
      </c>
      <c r="T203" s="183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84" t="s">
        <v>127</v>
      </c>
      <c r="AT203" s="184" t="s">
        <v>122</v>
      </c>
      <c r="AU203" s="184" t="s">
        <v>82</v>
      </c>
      <c r="AY203" s="17" t="s">
        <v>120</v>
      </c>
      <c r="BE203" s="185">
        <f>IF(N203="základní",J203,0)</f>
        <v>0</v>
      </c>
      <c r="BF203" s="185">
        <f>IF(N203="snížená",J203,0)</f>
        <v>0</v>
      </c>
      <c r="BG203" s="185">
        <f>IF(N203="zákl. přenesená",J203,0)</f>
        <v>0</v>
      </c>
      <c r="BH203" s="185">
        <f>IF(N203="sníž. přenesená",J203,0)</f>
        <v>0</v>
      </c>
      <c r="BI203" s="185">
        <f>IF(N203="nulová",J203,0)</f>
        <v>0</v>
      </c>
      <c r="BJ203" s="17" t="s">
        <v>79</v>
      </c>
      <c r="BK203" s="185">
        <f>ROUND(I203*H203,2)</f>
        <v>0</v>
      </c>
      <c r="BL203" s="17" t="s">
        <v>127</v>
      </c>
      <c r="BM203" s="184" t="s">
        <v>680</v>
      </c>
    </row>
    <row r="204" spans="1:65" s="2" customFormat="1" ht="19.5">
      <c r="A204" s="34"/>
      <c r="B204" s="35"/>
      <c r="C204" s="36"/>
      <c r="D204" s="186" t="s">
        <v>129</v>
      </c>
      <c r="E204" s="36"/>
      <c r="F204" s="187" t="s">
        <v>619</v>
      </c>
      <c r="G204" s="36"/>
      <c r="H204" s="36"/>
      <c r="I204" s="188"/>
      <c r="J204" s="36"/>
      <c r="K204" s="36"/>
      <c r="L204" s="39"/>
      <c r="M204" s="189"/>
      <c r="N204" s="190"/>
      <c r="O204" s="64"/>
      <c r="P204" s="64"/>
      <c r="Q204" s="64"/>
      <c r="R204" s="64"/>
      <c r="S204" s="64"/>
      <c r="T204" s="65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7" t="s">
        <v>129</v>
      </c>
      <c r="AU204" s="17" t="s">
        <v>82</v>
      </c>
    </row>
    <row r="205" spans="1:65" s="2" customFormat="1" ht="11.25">
      <c r="A205" s="34"/>
      <c r="B205" s="35"/>
      <c r="C205" s="36"/>
      <c r="D205" s="191" t="s">
        <v>131</v>
      </c>
      <c r="E205" s="36"/>
      <c r="F205" s="192" t="s">
        <v>620</v>
      </c>
      <c r="G205" s="36"/>
      <c r="H205" s="36"/>
      <c r="I205" s="188"/>
      <c r="J205" s="36"/>
      <c r="K205" s="36"/>
      <c r="L205" s="39"/>
      <c r="M205" s="215"/>
      <c r="N205" s="216"/>
      <c r="O205" s="217"/>
      <c r="P205" s="217"/>
      <c r="Q205" s="217"/>
      <c r="R205" s="217"/>
      <c r="S205" s="217"/>
      <c r="T205" s="218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7" t="s">
        <v>131</v>
      </c>
      <c r="AU205" s="17" t="s">
        <v>82</v>
      </c>
    </row>
    <row r="206" spans="1:65" s="2" customFormat="1" ht="6.95" customHeight="1">
      <c r="A206" s="34"/>
      <c r="B206" s="47"/>
      <c r="C206" s="48"/>
      <c r="D206" s="48"/>
      <c r="E206" s="48"/>
      <c r="F206" s="48"/>
      <c r="G206" s="48"/>
      <c r="H206" s="48"/>
      <c r="I206" s="48"/>
      <c r="J206" s="48"/>
      <c r="K206" s="48"/>
      <c r="L206" s="39"/>
      <c r="M206" s="34"/>
      <c r="O206" s="34"/>
      <c r="P206" s="34"/>
      <c r="Q206" s="34"/>
      <c r="R206" s="34"/>
      <c r="S206" s="34"/>
      <c r="T206" s="34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</row>
  </sheetData>
  <sheetProtection algorithmName="SHA-512" hashValue="ExlUESezb0sX6azfYKjUKdbuU5Y1M+Q8yo7Dny1LsjyMMOb/1iE7lwqGf9YZGHzJwz8QikR84zagNTA7b4wKNg==" saltValue="weWe/eETF3kjD7lsM+xphwb7ZjBGPRPdjttA6+DSuOBN5BDju8VP/9/uZBoJrO/BxvmJXrtQboWRuRYqkhBpFQ==" spinCount="100000" sheet="1" objects="1" scenarios="1" formatColumns="0" formatRows="0" autoFilter="0"/>
  <autoFilter ref="C83:K205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hyperlinks>
    <hyperlink ref="F89" r:id="rId1"/>
    <hyperlink ref="F93" r:id="rId2"/>
    <hyperlink ref="F97" r:id="rId3"/>
    <hyperlink ref="F101" r:id="rId4"/>
    <hyperlink ref="F105" r:id="rId5"/>
    <hyperlink ref="F110" r:id="rId6"/>
    <hyperlink ref="F114" r:id="rId7"/>
    <hyperlink ref="F118" r:id="rId8"/>
    <hyperlink ref="F122" r:id="rId9"/>
    <hyperlink ref="F126" r:id="rId10"/>
    <hyperlink ref="F130" r:id="rId11"/>
    <hyperlink ref="F135" r:id="rId12"/>
    <hyperlink ref="F139" r:id="rId13"/>
    <hyperlink ref="F143" r:id="rId14"/>
    <hyperlink ref="F147" r:id="rId15"/>
    <hyperlink ref="F155" r:id="rId16"/>
    <hyperlink ref="F160" r:id="rId17"/>
    <hyperlink ref="F165" r:id="rId18"/>
    <hyperlink ref="F174" r:id="rId19"/>
    <hyperlink ref="F179" r:id="rId20"/>
    <hyperlink ref="F185" r:id="rId21"/>
    <hyperlink ref="F189" r:id="rId22"/>
    <hyperlink ref="F194" r:id="rId23"/>
    <hyperlink ref="F199" r:id="rId24"/>
    <hyperlink ref="F205" r:id="rId25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6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1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5"/>
      <c r="M2" s="345"/>
      <c r="N2" s="345"/>
      <c r="O2" s="345"/>
      <c r="P2" s="345"/>
      <c r="Q2" s="345"/>
      <c r="R2" s="345"/>
      <c r="S2" s="345"/>
      <c r="T2" s="345"/>
      <c r="U2" s="345"/>
      <c r="V2" s="345"/>
      <c r="AT2" s="17" t="s">
        <v>88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82</v>
      </c>
    </row>
    <row r="4" spans="1:46" s="1" customFormat="1" ht="24.95" customHeight="1">
      <c r="B4" s="20"/>
      <c r="D4" s="103" t="s">
        <v>89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46" t="str">
        <f>'Rekapitulace stavby'!K6</f>
        <v>Polní cesta C1 v k.ú. Dětřichov u Moravské Třebové</v>
      </c>
      <c r="F7" s="347"/>
      <c r="G7" s="347"/>
      <c r="H7" s="347"/>
      <c r="L7" s="20"/>
    </row>
    <row r="8" spans="1:46" s="2" customFormat="1" ht="12" customHeight="1">
      <c r="A8" s="34"/>
      <c r="B8" s="39"/>
      <c r="C8" s="34"/>
      <c r="D8" s="105" t="s">
        <v>90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48" t="s">
        <v>681</v>
      </c>
      <c r="F9" s="349"/>
      <c r="G9" s="349"/>
      <c r="H9" s="349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 t="str">
        <f>'Rekapitulace stavby'!AN8</f>
        <v>17. 4. 2024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19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27</v>
      </c>
      <c r="F15" s="34"/>
      <c r="G15" s="34"/>
      <c r="H15" s="34"/>
      <c r="I15" s="105" t="s">
        <v>28</v>
      </c>
      <c r="J15" s="107" t="s">
        <v>19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29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50" t="str">
        <f>'Rekapitulace stavby'!E14</f>
        <v>Vyplň údaj</v>
      </c>
      <c r="F18" s="351"/>
      <c r="G18" s="351"/>
      <c r="H18" s="351"/>
      <c r="I18" s="105" t="s">
        <v>28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31</v>
      </c>
      <c r="E20" s="34"/>
      <c r="F20" s="34"/>
      <c r="G20" s="34"/>
      <c r="H20" s="34"/>
      <c r="I20" s="105" t="s">
        <v>26</v>
      </c>
      <c r="J20" s="107" t="s">
        <v>19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">
        <v>32</v>
      </c>
      <c r="F21" s="34"/>
      <c r="G21" s="34"/>
      <c r="H21" s="34"/>
      <c r="I21" s="105" t="s">
        <v>28</v>
      </c>
      <c r="J21" s="107" t="s">
        <v>19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34</v>
      </c>
      <c r="E23" s="34"/>
      <c r="F23" s="34"/>
      <c r="G23" s="34"/>
      <c r="H23" s="34"/>
      <c r="I23" s="105" t="s">
        <v>26</v>
      </c>
      <c r="J23" s="107" t="str">
        <f>IF('Rekapitulace stavby'!AN19="","",'Rekapitulace stavby'!AN19)</f>
        <v/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tr">
        <f>IF('Rekapitulace stavby'!E20="","",'Rekapitulace stavby'!E20)</f>
        <v xml:space="preserve"> </v>
      </c>
      <c r="F24" s="34"/>
      <c r="G24" s="34"/>
      <c r="H24" s="34"/>
      <c r="I24" s="105" t="s">
        <v>28</v>
      </c>
      <c r="J24" s="107" t="str">
        <f>IF('Rekapitulace stavby'!AN20="","",'Rekapitulace stavby'!AN20)</f>
        <v/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35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352" t="s">
        <v>19</v>
      </c>
      <c r="F27" s="352"/>
      <c r="G27" s="352"/>
      <c r="H27" s="352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37</v>
      </c>
      <c r="E30" s="34"/>
      <c r="F30" s="34"/>
      <c r="G30" s="34"/>
      <c r="H30" s="34"/>
      <c r="I30" s="34"/>
      <c r="J30" s="114">
        <f>ROUND(J82,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39</v>
      </c>
      <c r="G32" s="34"/>
      <c r="H32" s="34"/>
      <c r="I32" s="115" t="s">
        <v>38</v>
      </c>
      <c r="J32" s="115" t="s">
        <v>40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41</v>
      </c>
      <c r="E33" s="105" t="s">
        <v>42</v>
      </c>
      <c r="F33" s="117">
        <f>ROUND((SUM(BE82:BE117)),  2)</f>
        <v>0</v>
      </c>
      <c r="G33" s="34"/>
      <c r="H33" s="34"/>
      <c r="I33" s="118">
        <v>0.21</v>
      </c>
      <c r="J33" s="117">
        <f>ROUND(((SUM(BE82:BE117))*I33),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43</v>
      </c>
      <c r="F34" s="117">
        <f>ROUND((SUM(BF82:BF117)),  2)</f>
        <v>0</v>
      </c>
      <c r="G34" s="34"/>
      <c r="H34" s="34"/>
      <c r="I34" s="118">
        <v>0.12</v>
      </c>
      <c r="J34" s="117">
        <f>ROUND(((SUM(BF82:BF117))*I34),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44</v>
      </c>
      <c r="F35" s="117">
        <f>ROUND((SUM(BG82:BG117)),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45</v>
      </c>
      <c r="F36" s="117">
        <f>ROUND((SUM(BH82:BH117)),  2)</f>
        <v>0</v>
      </c>
      <c r="G36" s="34"/>
      <c r="H36" s="34"/>
      <c r="I36" s="118">
        <v>0.12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46</v>
      </c>
      <c r="F37" s="117">
        <f>ROUND((SUM(BI82:BI117)),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47</v>
      </c>
      <c r="E39" s="121"/>
      <c r="F39" s="121"/>
      <c r="G39" s="122" t="s">
        <v>48</v>
      </c>
      <c r="H39" s="123" t="s">
        <v>49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92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53" t="str">
        <f>E7</f>
        <v>Polní cesta C1 v k.ú. Dětřichov u Moravské Třebové</v>
      </c>
      <c r="F48" s="354"/>
      <c r="G48" s="354"/>
      <c r="H48" s="354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90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25" t="str">
        <f>E9</f>
        <v>VON - Vedlejší a ostatní náklady</v>
      </c>
      <c r="F50" s="355"/>
      <c r="G50" s="355"/>
      <c r="H50" s="355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29" t="s">
        <v>23</v>
      </c>
      <c r="J52" s="59" t="str">
        <f>IF(J12="","",J12)</f>
        <v>17. 4. 2024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5.7" customHeight="1">
      <c r="A54" s="34"/>
      <c r="B54" s="35"/>
      <c r="C54" s="29" t="s">
        <v>25</v>
      </c>
      <c r="D54" s="36"/>
      <c r="E54" s="36"/>
      <c r="F54" s="27" t="str">
        <f>E15</f>
        <v>Obec Dětřichov u Moravské Třebové</v>
      </c>
      <c r="G54" s="36"/>
      <c r="H54" s="36"/>
      <c r="I54" s="29" t="s">
        <v>31</v>
      </c>
      <c r="J54" s="32" t="str">
        <f>E21</f>
        <v>Agroprojekce Litomyšl, s.r.o.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29" t="s">
        <v>34</v>
      </c>
      <c r="J55" s="32" t="str">
        <f>E24</f>
        <v xml:space="preserve"> 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93</v>
      </c>
      <c r="D57" s="131"/>
      <c r="E57" s="131"/>
      <c r="F57" s="131"/>
      <c r="G57" s="131"/>
      <c r="H57" s="131"/>
      <c r="I57" s="131"/>
      <c r="J57" s="132" t="s">
        <v>94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69</v>
      </c>
      <c r="D59" s="36"/>
      <c r="E59" s="36"/>
      <c r="F59" s="36"/>
      <c r="G59" s="36"/>
      <c r="H59" s="36"/>
      <c r="I59" s="36"/>
      <c r="J59" s="77">
        <f>J82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95</v>
      </c>
    </row>
    <row r="60" spans="1:47" s="9" customFormat="1" ht="24.95" customHeight="1">
      <c r="B60" s="134"/>
      <c r="C60" s="135"/>
      <c r="D60" s="136" t="s">
        <v>682</v>
      </c>
      <c r="E60" s="137"/>
      <c r="F60" s="137"/>
      <c r="G60" s="137"/>
      <c r="H60" s="137"/>
      <c r="I60" s="137"/>
      <c r="J60" s="138">
        <f>J83</f>
        <v>0</v>
      </c>
      <c r="K60" s="135"/>
      <c r="L60" s="139"/>
    </row>
    <row r="61" spans="1:47" s="10" customFormat="1" ht="19.899999999999999" customHeight="1">
      <c r="B61" s="140"/>
      <c r="C61" s="141"/>
      <c r="D61" s="142" t="s">
        <v>683</v>
      </c>
      <c r="E61" s="143"/>
      <c r="F61" s="143"/>
      <c r="G61" s="143"/>
      <c r="H61" s="143"/>
      <c r="I61" s="143"/>
      <c r="J61" s="144">
        <f>J84</f>
        <v>0</v>
      </c>
      <c r="K61" s="141"/>
      <c r="L61" s="145"/>
    </row>
    <row r="62" spans="1:47" s="10" customFormat="1" ht="19.899999999999999" customHeight="1">
      <c r="B62" s="140"/>
      <c r="C62" s="141"/>
      <c r="D62" s="142" t="s">
        <v>684</v>
      </c>
      <c r="E62" s="143"/>
      <c r="F62" s="143"/>
      <c r="G62" s="143"/>
      <c r="H62" s="143"/>
      <c r="I62" s="143"/>
      <c r="J62" s="144">
        <f>J94</f>
        <v>0</v>
      </c>
      <c r="K62" s="141"/>
      <c r="L62" s="145"/>
    </row>
    <row r="63" spans="1:47" s="2" customFormat="1" ht="21.75" customHeight="1">
      <c r="A63" s="34"/>
      <c r="B63" s="35"/>
      <c r="C63" s="36"/>
      <c r="D63" s="36"/>
      <c r="E63" s="36"/>
      <c r="F63" s="36"/>
      <c r="G63" s="36"/>
      <c r="H63" s="36"/>
      <c r="I63" s="36"/>
      <c r="J63" s="36"/>
      <c r="K63" s="36"/>
      <c r="L63" s="106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</row>
    <row r="64" spans="1:47" s="2" customFormat="1" ht="6.95" customHeight="1">
      <c r="A64" s="34"/>
      <c r="B64" s="47"/>
      <c r="C64" s="48"/>
      <c r="D64" s="48"/>
      <c r="E64" s="48"/>
      <c r="F64" s="48"/>
      <c r="G64" s="48"/>
      <c r="H64" s="48"/>
      <c r="I64" s="48"/>
      <c r="J64" s="48"/>
      <c r="K64" s="48"/>
      <c r="L64" s="106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8" spans="1:31" s="2" customFormat="1" ht="6.95" customHeight="1">
      <c r="A68" s="34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10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s="2" customFormat="1" ht="24.95" customHeight="1">
      <c r="A69" s="34"/>
      <c r="B69" s="35"/>
      <c r="C69" s="23" t="s">
        <v>105</v>
      </c>
      <c r="D69" s="36"/>
      <c r="E69" s="36"/>
      <c r="F69" s="36"/>
      <c r="G69" s="36"/>
      <c r="H69" s="36"/>
      <c r="I69" s="36"/>
      <c r="J69" s="36"/>
      <c r="K69" s="36"/>
      <c r="L69" s="10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6.95" customHeight="1">
      <c r="A70" s="34"/>
      <c r="B70" s="35"/>
      <c r="C70" s="36"/>
      <c r="D70" s="36"/>
      <c r="E70" s="36"/>
      <c r="F70" s="36"/>
      <c r="G70" s="36"/>
      <c r="H70" s="36"/>
      <c r="I70" s="36"/>
      <c r="J70" s="36"/>
      <c r="K70" s="36"/>
      <c r="L70" s="10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12" customHeight="1">
      <c r="A71" s="34"/>
      <c r="B71" s="35"/>
      <c r="C71" s="29" t="s">
        <v>16</v>
      </c>
      <c r="D71" s="36"/>
      <c r="E71" s="36"/>
      <c r="F71" s="36"/>
      <c r="G71" s="36"/>
      <c r="H71" s="36"/>
      <c r="I71" s="36"/>
      <c r="J71" s="36"/>
      <c r="K71" s="36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16.5" customHeight="1">
      <c r="A72" s="34"/>
      <c r="B72" s="35"/>
      <c r="C72" s="36"/>
      <c r="D72" s="36"/>
      <c r="E72" s="353" t="str">
        <f>E7</f>
        <v>Polní cesta C1 v k.ú. Dětřichov u Moravské Třebové</v>
      </c>
      <c r="F72" s="354"/>
      <c r="G72" s="354"/>
      <c r="H72" s="354"/>
      <c r="I72" s="36"/>
      <c r="J72" s="36"/>
      <c r="K72" s="36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2" customHeight="1">
      <c r="A73" s="34"/>
      <c r="B73" s="35"/>
      <c r="C73" s="29" t="s">
        <v>90</v>
      </c>
      <c r="D73" s="36"/>
      <c r="E73" s="36"/>
      <c r="F73" s="36"/>
      <c r="G73" s="36"/>
      <c r="H73" s="36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6.5" customHeight="1">
      <c r="A74" s="34"/>
      <c r="B74" s="35"/>
      <c r="C74" s="36"/>
      <c r="D74" s="36"/>
      <c r="E74" s="325" t="str">
        <f>E9</f>
        <v>VON - Vedlejší a ostatní náklady</v>
      </c>
      <c r="F74" s="355"/>
      <c r="G74" s="355"/>
      <c r="H74" s="355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6.95" customHeight="1">
      <c r="A75" s="34"/>
      <c r="B75" s="35"/>
      <c r="C75" s="36"/>
      <c r="D75" s="36"/>
      <c r="E75" s="36"/>
      <c r="F75" s="36"/>
      <c r="G75" s="36"/>
      <c r="H75" s="36"/>
      <c r="I75" s="36"/>
      <c r="J75" s="36"/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2" customHeight="1">
      <c r="A76" s="34"/>
      <c r="B76" s="35"/>
      <c r="C76" s="29" t="s">
        <v>21</v>
      </c>
      <c r="D76" s="36"/>
      <c r="E76" s="36"/>
      <c r="F76" s="27" t="str">
        <f>F12</f>
        <v xml:space="preserve"> </v>
      </c>
      <c r="G76" s="36"/>
      <c r="H76" s="36"/>
      <c r="I76" s="29" t="s">
        <v>23</v>
      </c>
      <c r="J76" s="59" t="str">
        <f>IF(J12="","",J12)</f>
        <v>17. 4. 2024</v>
      </c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6.95" customHeight="1">
      <c r="A77" s="34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25.7" customHeight="1">
      <c r="A78" s="34"/>
      <c r="B78" s="35"/>
      <c r="C78" s="29" t="s">
        <v>25</v>
      </c>
      <c r="D78" s="36"/>
      <c r="E78" s="36"/>
      <c r="F78" s="27" t="str">
        <f>E15</f>
        <v>Obec Dětřichov u Moravské Třebové</v>
      </c>
      <c r="G78" s="36"/>
      <c r="H78" s="36"/>
      <c r="I78" s="29" t="s">
        <v>31</v>
      </c>
      <c r="J78" s="32" t="str">
        <f>E21</f>
        <v>Agroprojekce Litomyšl, s.r.o.</v>
      </c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5.2" customHeight="1">
      <c r="A79" s="34"/>
      <c r="B79" s="35"/>
      <c r="C79" s="29" t="s">
        <v>29</v>
      </c>
      <c r="D79" s="36"/>
      <c r="E79" s="36"/>
      <c r="F79" s="27" t="str">
        <f>IF(E18="","",E18)</f>
        <v>Vyplň údaj</v>
      </c>
      <c r="G79" s="36"/>
      <c r="H79" s="36"/>
      <c r="I79" s="29" t="s">
        <v>34</v>
      </c>
      <c r="J79" s="32" t="str">
        <f>E24</f>
        <v xml:space="preserve"> </v>
      </c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0.35" customHeight="1">
      <c r="A80" s="34"/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11" customFormat="1" ht="29.25" customHeight="1">
      <c r="A81" s="146"/>
      <c r="B81" s="147"/>
      <c r="C81" s="148" t="s">
        <v>106</v>
      </c>
      <c r="D81" s="149" t="s">
        <v>56</v>
      </c>
      <c r="E81" s="149" t="s">
        <v>52</v>
      </c>
      <c r="F81" s="149" t="s">
        <v>53</v>
      </c>
      <c r="G81" s="149" t="s">
        <v>107</v>
      </c>
      <c r="H81" s="149" t="s">
        <v>108</v>
      </c>
      <c r="I81" s="149" t="s">
        <v>109</v>
      </c>
      <c r="J81" s="149" t="s">
        <v>94</v>
      </c>
      <c r="K81" s="150" t="s">
        <v>110</v>
      </c>
      <c r="L81" s="151"/>
      <c r="M81" s="68" t="s">
        <v>19</v>
      </c>
      <c r="N81" s="69" t="s">
        <v>41</v>
      </c>
      <c r="O81" s="69" t="s">
        <v>111</v>
      </c>
      <c r="P81" s="69" t="s">
        <v>112</v>
      </c>
      <c r="Q81" s="69" t="s">
        <v>113</v>
      </c>
      <c r="R81" s="69" t="s">
        <v>114</v>
      </c>
      <c r="S81" s="69" t="s">
        <v>115</v>
      </c>
      <c r="T81" s="70" t="s">
        <v>116</v>
      </c>
      <c r="U81" s="146"/>
      <c r="V81" s="146"/>
      <c r="W81" s="146"/>
      <c r="X81" s="146"/>
      <c r="Y81" s="146"/>
      <c r="Z81" s="146"/>
      <c r="AA81" s="146"/>
      <c r="AB81" s="146"/>
      <c r="AC81" s="146"/>
      <c r="AD81" s="146"/>
      <c r="AE81" s="146"/>
    </row>
    <row r="82" spans="1:65" s="2" customFormat="1" ht="22.9" customHeight="1">
      <c r="A82" s="34"/>
      <c r="B82" s="35"/>
      <c r="C82" s="75" t="s">
        <v>117</v>
      </c>
      <c r="D82" s="36"/>
      <c r="E82" s="36"/>
      <c r="F82" s="36"/>
      <c r="G82" s="36"/>
      <c r="H82" s="36"/>
      <c r="I82" s="36"/>
      <c r="J82" s="152">
        <f>BK82</f>
        <v>0</v>
      </c>
      <c r="K82" s="36"/>
      <c r="L82" s="39"/>
      <c r="M82" s="71"/>
      <c r="N82" s="153"/>
      <c r="O82" s="72"/>
      <c r="P82" s="154">
        <f>P83</f>
        <v>0</v>
      </c>
      <c r="Q82" s="72"/>
      <c r="R82" s="154">
        <f>R83</f>
        <v>0</v>
      </c>
      <c r="S82" s="72"/>
      <c r="T82" s="155">
        <f>T83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T82" s="17" t="s">
        <v>70</v>
      </c>
      <c r="AU82" s="17" t="s">
        <v>95</v>
      </c>
      <c r="BK82" s="156">
        <f>BK83</f>
        <v>0</v>
      </c>
    </row>
    <row r="83" spans="1:65" s="12" customFormat="1" ht="25.9" customHeight="1">
      <c r="B83" s="157"/>
      <c r="C83" s="158"/>
      <c r="D83" s="159" t="s">
        <v>70</v>
      </c>
      <c r="E83" s="160" t="s">
        <v>685</v>
      </c>
      <c r="F83" s="160" t="s">
        <v>686</v>
      </c>
      <c r="G83" s="158"/>
      <c r="H83" s="158"/>
      <c r="I83" s="161"/>
      <c r="J83" s="162">
        <f>BK83</f>
        <v>0</v>
      </c>
      <c r="K83" s="158"/>
      <c r="L83" s="163"/>
      <c r="M83" s="164"/>
      <c r="N83" s="165"/>
      <c r="O83" s="165"/>
      <c r="P83" s="166">
        <f>P84+P94</f>
        <v>0</v>
      </c>
      <c r="Q83" s="165"/>
      <c r="R83" s="166">
        <f>R84+R94</f>
        <v>0</v>
      </c>
      <c r="S83" s="165"/>
      <c r="T83" s="167">
        <f>T84+T94</f>
        <v>0</v>
      </c>
      <c r="AR83" s="168" t="s">
        <v>155</v>
      </c>
      <c r="AT83" s="169" t="s">
        <v>70</v>
      </c>
      <c r="AU83" s="169" t="s">
        <v>71</v>
      </c>
      <c r="AY83" s="168" t="s">
        <v>120</v>
      </c>
      <c r="BK83" s="170">
        <f>BK84+BK94</f>
        <v>0</v>
      </c>
    </row>
    <row r="84" spans="1:65" s="12" customFormat="1" ht="22.9" customHeight="1">
      <c r="B84" s="157"/>
      <c r="C84" s="158"/>
      <c r="D84" s="159" t="s">
        <v>70</v>
      </c>
      <c r="E84" s="171" t="s">
        <v>687</v>
      </c>
      <c r="F84" s="171" t="s">
        <v>688</v>
      </c>
      <c r="G84" s="158"/>
      <c r="H84" s="158"/>
      <c r="I84" s="161"/>
      <c r="J84" s="172">
        <f>BK84</f>
        <v>0</v>
      </c>
      <c r="K84" s="158"/>
      <c r="L84" s="163"/>
      <c r="M84" s="164"/>
      <c r="N84" s="165"/>
      <c r="O84" s="165"/>
      <c r="P84" s="166">
        <f>SUM(P85:P93)</f>
        <v>0</v>
      </c>
      <c r="Q84" s="165"/>
      <c r="R84" s="166">
        <f>SUM(R85:R93)</f>
        <v>0</v>
      </c>
      <c r="S84" s="165"/>
      <c r="T84" s="167">
        <f>SUM(T85:T93)</f>
        <v>0</v>
      </c>
      <c r="AR84" s="168" t="s">
        <v>155</v>
      </c>
      <c r="AT84" s="169" t="s">
        <v>70</v>
      </c>
      <c r="AU84" s="169" t="s">
        <v>79</v>
      </c>
      <c r="AY84" s="168" t="s">
        <v>120</v>
      </c>
      <c r="BK84" s="170">
        <f>SUM(BK85:BK93)</f>
        <v>0</v>
      </c>
    </row>
    <row r="85" spans="1:65" s="2" customFormat="1" ht="16.5" customHeight="1">
      <c r="A85" s="34"/>
      <c r="B85" s="35"/>
      <c r="C85" s="173" t="s">
        <v>79</v>
      </c>
      <c r="D85" s="173" t="s">
        <v>122</v>
      </c>
      <c r="E85" s="174" t="s">
        <v>689</v>
      </c>
      <c r="F85" s="175" t="s">
        <v>690</v>
      </c>
      <c r="G85" s="176" t="s">
        <v>691</v>
      </c>
      <c r="H85" s="177">
        <v>1</v>
      </c>
      <c r="I85" s="178"/>
      <c r="J85" s="179">
        <f>ROUND(I85*H85,2)</f>
        <v>0</v>
      </c>
      <c r="K85" s="175" t="s">
        <v>19</v>
      </c>
      <c r="L85" s="39"/>
      <c r="M85" s="180" t="s">
        <v>19</v>
      </c>
      <c r="N85" s="181" t="s">
        <v>42</v>
      </c>
      <c r="O85" s="64"/>
      <c r="P85" s="182">
        <f>O85*H85</f>
        <v>0</v>
      </c>
      <c r="Q85" s="182">
        <v>0</v>
      </c>
      <c r="R85" s="182">
        <f>Q85*H85</f>
        <v>0</v>
      </c>
      <c r="S85" s="182">
        <v>0</v>
      </c>
      <c r="T85" s="183">
        <f>S85*H85</f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R85" s="184" t="s">
        <v>692</v>
      </c>
      <c r="AT85" s="184" t="s">
        <v>122</v>
      </c>
      <c r="AU85" s="184" t="s">
        <v>82</v>
      </c>
      <c r="AY85" s="17" t="s">
        <v>120</v>
      </c>
      <c r="BE85" s="185">
        <f>IF(N85="základní",J85,0)</f>
        <v>0</v>
      </c>
      <c r="BF85" s="185">
        <f>IF(N85="snížená",J85,0)</f>
        <v>0</v>
      </c>
      <c r="BG85" s="185">
        <f>IF(N85="zákl. přenesená",J85,0)</f>
        <v>0</v>
      </c>
      <c r="BH85" s="185">
        <f>IF(N85="sníž. přenesená",J85,0)</f>
        <v>0</v>
      </c>
      <c r="BI85" s="185">
        <f>IF(N85="nulová",J85,0)</f>
        <v>0</v>
      </c>
      <c r="BJ85" s="17" t="s">
        <v>79</v>
      </c>
      <c r="BK85" s="185">
        <f>ROUND(I85*H85,2)</f>
        <v>0</v>
      </c>
      <c r="BL85" s="17" t="s">
        <v>692</v>
      </c>
      <c r="BM85" s="184" t="s">
        <v>693</v>
      </c>
    </row>
    <row r="86" spans="1:65" s="2" customFormat="1" ht="11.25">
      <c r="A86" s="34"/>
      <c r="B86" s="35"/>
      <c r="C86" s="36"/>
      <c r="D86" s="186" t="s">
        <v>129</v>
      </c>
      <c r="E86" s="36"/>
      <c r="F86" s="187" t="s">
        <v>690</v>
      </c>
      <c r="G86" s="36"/>
      <c r="H86" s="36"/>
      <c r="I86" s="188"/>
      <c r="J86" s="36"/>
      <c r="K86" s="36"/>
      <c r="L86" s="39"/>
      <c r="M86" s="189"/>
      <c r="N86" s="190"/>
      <c r="O86" s="64"/>
      <c r="P86" s="64"/>
      <c r="Q86" s="64"/>
      <c r="R86" s="64"/>
      <c r="S86" s="64"/>
      <c r="T86" s="65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T86" s="17" t="s">
        <v>129</v>
      </c>
      <c r="AU86" s="17" t="s">
        <v>82</v>
      </c>
    </row>
    <row r="87" spans="1:65" s="2" customFormat="1" ht="48.75">
      <c r="A87" s="34"/>
      <c r="B87" s="35"/>
      <c r="C87" s="36"/>
      <c r="D87" s="186" t="s">
        <v>289</v>
      </c>
      <c r="E87" s="36"/>
      <c r="F87" s="214" t="s">
        <v>694</v>
      </c>
      <c r="G87" s="36"/>
      <c r="H87" s="36"/>
      <c r="I87" s="188"/>
      <c r="J87" s="36"/>
      <c r="K87" s="36"/>
      <c r="L87" s="39"/>
      <c r="M87" s="189"/>
      <c r="N87" s="190"/>
      <c r="O87" s="64"/>
      <c r="P87" s="64"/>
      <c r="Q87" s="64"/>
      <c r="R87" s="64"/>
      <c r="S87" s="64"/>
      <c r="T87" s="65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7" t="s">
        <v>289</v>
      </c>
      <c r="AU87" s="17" t="s">
        <v>82</v>
      </c>
    </row>
    <row r="88" spans="1:65" s="2" customFormat="1" ht="16.5" customHeight="1">
      <c r="A88" s="34"/>
      <c r="B88" s="35"/>
      <c r="C88" s="173" t="s">
        <v>82</v>
      </c>
      <c r="D88" s="173" t="s">
        <v>122</v>
      </c>
      <c r="E88" s="174" t="s">
        <v>695</v>
      </c>
      <c r="F88" s="175" t="s">
        <v>696</v>
      </c>
      <c r="G88" s="176" t="s">
        <v>691</v>
      </c>
      <c r="H88" s="177">
        <v>1</v>
      </c>
      <c r="I88" s="178"/>
      <c r="J88" s="179">
        <f>ROUND(I88*H88,2)</f>
        <v>0</v>
      </c>
      <c r="K88" s="175" t="s">
        <v>19</v>
      </c>
      <c r="L88" s="39"/>
      <c r="M88" s="180" t="s">
        <v>19</v>
      </c>
      <c r="N88" s="181" t="s">
        <v>42</v>
      </c>
      <c r="O88" s="64"/>
      <c r="P88" s="182">
        <f>O88*H88</f>
        <v>0</v>
      </c>
      <c r="Q88" s="182">
        <v>0</v>
      </c>
      <c r="R88" s="182">
        <f>Q88*H88</f>
        <v>0</v>
      </c>
      <c r="S88" s="182">
        <v>0</v>
      </c>
      <c r="T88" s="183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84" t="s">
        <v>692</v>
      </c>
      <c r="AT88" s="184" t="s">
        <v>122</v>
      </c>
      <c r="AU88" s="184" t="s">
        <v>82</v>
      </c>
      <c r="AY88" s="17" t="s">
        <v>120</v>
      </c>
      <c r="BE88" s="185">
        <f>IF(N88="základní",J88,0)</f>
        <v>0</v>
      </c>
      <c r="BF88" s="185">
        <f>IF(N88="snížená",J88,0)</f>
        <v>0</v>
      </c>
      <c r="BG88" s="185">
        <f>IF(N88="zákl. přenesená",J88,0)</f>
        <v>0</v>
      </c>
      <c r="BH88" s="185">
        <f>IF(N88="sníž. přenesená",J88,0)</f>
        <v>0</v>
      </c>
      <c r="BI88" s="185">
        <f>IF(N88="nulová",J88,0)</f>
        <v>0</v>
      </c>
      <c r="BJ88" s="17" t="s">
        <v>79</v>
      </c>
      <c r="BK88" s="185">
        <f>ROUND(I88*H88,2)</f>
        <v>0</v>
      </c>
      <c r="BL88" s="17" t="s">
        <v>692</v>
      </c>
      <c r="BM88" s="184" t="s">
        <v>697</v>
      </c>
    </row>
    <row r="89" spans="1:65" s="2" customFormat="1" ht="11.25">
      <c r="A89" s="34"/>
      <c r="B89" s="35"/>
      <c r="C89" s="36"/>
      <c r="D89" s="186" t="s">
        <v>129</v>
      </c>
      <c r="E89" s="36"/>
      <c r="F89" s="187" t="s">
        <v>696</v>
      </c>
      <c r="G89" s="36"/>
      <c r="H89" s="36"/>
      <c r="I89" s="188"/>
      <c r="J89" s="36"/>
      <c r="K89" s="36"/>
      <c r="L89" s="39"/>
      <c r="M89" s="189"/>
      <c r="N89" s="190"/>
      <c r="O89" s="64"/>
      <c r="P89" s="64"/>
      <c r="Q89" s="64"/>
      <c r="R89" s="64"/>
      <c r="S89" s="64"/>
      <c r="T89" s="65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7" t="s">
        <v>129</v>
      </c>
      <c r="AU89" s="17" t="s">
        <v>82</v>
      </c>
    </row>
    <row r="90" spans="1:65" s="2" customFormat="1" ht="19.5">
      <c r="A90" s="34"/>
      <c r="B90" s="35"/>
      <c r="C90" s="36"/>
      <c r="D90" s="186" t="s">
        <v>289</v>
      </c>
      <c r="E90" s="36"/>
      <c r="F90" s="214" t="s">
        <v>698</v>
      </c>
      <c r="G90" s="36"/>
      <c r="H90" s="36"/>
      <c r="I90" s="188"/>
      <c r="J90" s="36"/>
      <c r="K90" s="36"/>
      <c r="L90" s="39"/>
      <c r="M90" s="189"/>
      <c r="N90" s="190"/>
      <c r="O90" s="64"/>
      <c r="P90" s="64"/>
      <c r="Q90" s="64"/>
      <c r="R90" s="64"/>
      <c r="S90" s="64"/>
      <c r="T90" s="65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7" t="s">
        <v>289</v>
      </c>
      <c r="AU90" s="17" t="s">
        <v>82</v>
      </c>
    </row>
    <row r="91" spans="1:65" s="2" customFormat="1" ht="16.5" customHeight="1">
      <c r="A91" s="34"/>
      <c r="B91" s="35"/>
      <c r="C91" s="173" t="s">
        <v>140</v>
      </c>
      <c r="D91" s="173" t="s">
        <v>122</v>
      </c>
      <c r="E91" s="174" t="s">
        <v>699</v>
      </c>
      <c r="F91" s="175" t="s">
        <v>700</v>
      </c>
      <c r="G91" s="176" t="s">
        <v>691</v>
      </c>
      <c r="H91" s="177">
        <v>1</v>
      </c>
      <c r="I91" s="178"/>
      <c r="J91" s="179">
        <f>ROUND(I91*H91,2)</f>
        <v>0</v>
      </c>
      <c r="K91" s="175" t="s">
        <v>19</v>
      </c>
      <c r="L91" s="39"/>
      <c r="M91" s="180" t="s">
        <v>19</v>
      </c>
      <c r="N91" s="181" t="s">
        <v>42</v>
      </c>
      <c r="O91" s="64"/>
      <c r="P91" s="182">
        <f>O91*H91</f>
        <v>0</v>
      </c>
      <c r="Q91" s="182">
        <v>0</v>
      </c>
      <c r="R91" s="182">
        <f>Q91*H91</f>
        <v>0</v>
      </c>
      <c r="S91" s="182">
        <v>0</v>
      </c>
      <c r="T91" s="183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84" t="s">
        <v>692</v>
      </c>
      <c r="AT91" s="184" t="s">
        <v>122</v>
      </c>
      <c r="AU91" s="184" t="s">
        <v>82</v>
      </c>
      <c r="AY91" s="17" t="s">
        <v>120</v>
      </c>
      <c r="BE91" s="185">
        <f>IF(N91="základní",J91,0)</f>
        <v>0</v>
      </c>
      <c r="BF91" s="185">
        <f>IF(N91="snížená",J91,0)</f>
        <v>0</v>
      </c>
      <c r="BG91" s="185">
        <f>IF(N91="zákl. přenesená",J91,0)</f>
        <v>0</v>
      </c>
      <c r="BH91" s="185">
        <f>IF(N91="sníž. přenesená",J91,0)</f>
        <v>0</v>
      </c>
      <c r="BI91" s="185">
        <f>IF(N91="nulová",J91,0)</f>
        <v>0</v>
      </c>
      <c r="BJ91" s="17" t="s">
        <v>79</v>
      </c>
      <c r="BK91" s="185">
        <f>ROUND(I91*H91,2)</f>
        <v>0</v>
      </c>
      <c r="BL91" s="17" t="s">
        <v>692</v>
      </c>
      <c r="BM91" s="184" t="s">
        <v>701</v>
      </c>
    </row>
    <row r="92" spans="1:65" s="2" customFormat="1" ht="11.25">
      <c r="A92" s="34"/>
      <c r="B92" s="35"/>
      <c r="C92" s="36"/>
      <c r="D92" s="186" t="s">
        <v>129</v>
      </c>
      <c r="E92" s="36"/>
      <c r="F92" s="187" t="s">
        <v>700</v>
      </c>
      <c r="G92" s="36"/>
      <c r="H92" s="36"/>
      <c r="I92" s="188"/>
      <c r="J92" s="36"/>
      <c r="K92" s="36"/>
      <c r="L92" s="39"/>
      <c r="M92" s="189"/>
      <c r="N92" s="190"/>
      <c r="O92" s="64"/>
      <c r="P92" s="64"/>
      <c r="Q92" s="64"/>
      <c r="R92" s="64"/>
      <c r="S92" s="64"/>
      <c r="T92" s="65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7" t="s">
        <v>129</v>
      </c>
      <c r="AU92" s="17" t="s">
        <v>82</v>
      </c>
    </row>
    <row r="93" spans="1:65" s="2" customFormat="1" ht="39">
      <c r="A93" s="34"/>
      <c r="B93" s="35"/>
      <c r="C93" s="36"/>
      <c r="D93" s="186" t="s">
        <v>289</v>
      </c>
      <c r="E93" s="36"/>
      <c r="F93" s="214" t="s">
        <v>702</v>
      </c>
      <c r="G93" s="36"/>
      <c r="H93" s="36"/>
      <c r="I93" s="188"/>
      <c r="J93" s="36"/>
      <c r="K93" s="36"/>
      <c r="L93" s="39"/>
      <c r="M93" s="189"/>
      <c r="N93" s="190"/>
      <c r="O93" s="64"/>
      <c r="P93" s="64"/>
      <c r="Q93" s="64"/>
      <c r="R93" s="64"/>
      <c r="S93" s="64"/>
      <c r="T93" s="65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7" t="s">
        <v>289</v>
      </c>
      <c r="AU93" s="17" t="s">
        <v>82</v>
      </c>
    </row>
    <row r="94" spans="1:65" s="12" customFormat="1" ht="22.9" customHeight="1">
      <c r="B94" s="157"/>
      <c r="C94" s="158"/>
      <c r="D94" s="159" t="s">
        <v>70</v>
      </c>
      <c r="E94" s="171" t="s">
        <v>703</v>
      </c>
      <c r="F94" s="171" t="s">
        <v>704</v>
      </c>
      <c r="G94" s="158"/>
      <c r="H94" s="158"/>
      <c r="I94" s="161"/>
      <c r="J94" s="172">
        <f>BK94</f>
        <v>0</v>
      </c>
      <c r="K94" s="158"/>
      <c r="L94" s="163"/>
      <c r="M94" s="164"/>
      <c r="N94" s="165"/>
      <c r="O94" s="165"/>
      <c r="P94" s="166">
        <f>SUM(P95:P117)</f>
        <v>0</v>
      </c>
      <c r="Q94" s="165"/>
      <c r="R94" s="166">
        <f>SUM(R95:R117)</f>
        <v>0</v>
      </c>
      <c r="S94" s="165"/>
      <c r="T94" s="167">
        <f>SUM(T95:T117)</f>
        <v>0</v>
      </c>
      <c r="AR94" s="168" t="s">
        <v>127</v>
      </c>
      <c r="AT94" s="169" t="s">
        <v>70</v>
      </c>
      <c r="AU94" s="169" t="s">
        <v>79</v>
      </c>
      <c r="AY94" s="168" t="s">
        <v>120</v>
      </c>
      <c r="BK94" s="170">
        <f>SUM(BK95:BK117)</f>
        <v>0</v>
      </c>
    </row>
    <row r="95" spans="1:65" s="2" customFormat="1" ht="24.2" customHeight="1">
      <c r="A95" s="34"/>
      <c r="B95" s="35"/>
      <c r="C95" s="173" t="s">
        <v>127</v>
      </c>
      <c r="D95" s="173" t="s">
        <v>122</v>
      </c>
      <c r="E95" s="174" t="s">
        <v>705</v>
      </c>
      <c r="F95" s="175" t="s">
        <v>706</v>
      </c>
      <c r="G95" s="176" t="s">
        <v>691</v>
      </c>
      <c r="H95" s="177">
        <v>1</v>
      </c>
      <c r="I95" s="178"/>
      <c r="J95" s="179">
        <f>ROUND(I95*H95,2)</f>
        <v>0</v>
      </c>
      <c r="K95" s="175" t="s">
        <v>19</v>
      </c>
      <c r="L95" s="39"/>
      <c r="M95" s="180" t="s">
        <v>19</v>
      </c>
      <c r="N95" s="181" t="s">
        <v>42</v>
      </c>
      <c r="O95" s="64"/>
      <c r="P95" s="182">
        <f>O95*H95</f>
        <v>0</v>
      </c>
      <c r="Q95" s="182">
        <v>0</v>
      </c>
      <c r="R95" s="182">
        <f>Q95*H95</f>
        <v>0</v>
      </c>
      <c r="S95" s="182">
        <v>0</v>
      </c>
      <c r="T95" s="183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4" t="s">
        <v>692</v>
      </c>
      <c r="AT95" s="184" t="s">
        <v>122</v>
      </c>
      <c r="AU95" s="184" t="s">
        <v>82</v>
      </c>
      <c r="AY95" s="17" t="s">
        <v>120</v>
      </c>
      <c r="BE95" s="185">
        <f>IF(N95="základní",J95,0)</f>
        <v>0</v>
      </c>
      <c r="BF95" s="185">
        <f>IF(N95="snížená",J95,0)</f>
        <v>0</v>
      </c>
      <c r="BG95" s="185">
        <f>IF(N95="zákl. přenesená",J95,0)</f>
        <v>0</v>
      </c>
      <c r="BH95" s="185">
        <f>IF(N95="sníž. přenesená",J95,0)</f>
        <v>0</v>
      </c>
      <c r="BI95" s="185">
        <f>IF(N95="nulová",J95,0)</f>
        <v>0</v>
      </c>
      <c r="BJ95" s="17" t="s">
        <v>79</v>
      </c>
      <c r="BK95" s="185">
        <f>ROUND(I95*H95,2)</f>
        <v>0</v>
      </c>
      <c r="BL95" s="17" t="s">
        <v>692</v>
      </c>
      <c r="BM95" s="184" t="s">
        <v>707</v>
      </c>
    </row>
    <row r="96" spans="1:65" s="2" customFormat="1" ht="19.5">
      <c r="A96" s="34"/>
      <c r="B96" s="35"/>
      <c r="C96" s="36"/>
      <c r="D96" s="186" t="s">
        <v>129</v>
      </c>
      <c r="E96" s="36"/>
      <c r="F96" s="187" t="s">
        <v>706</v>
      </c>
      <c r="G96" s="36"/>
      <c r="H96" s="36"/>
      <c r="I96" s="188"/>
      <c r="J96" s="36"/>
      <c r="K96" s="36"/>
      <c r="L96" s="39"/>
      <c r="M96" s="189"/>
      <c r="N96" s="190"/>
      <c r="O96" s="64"/>
      <c r="P96" s="64"/>
      <c r="Q96" s="64"/>
      <c r="R96" s="64"/>
      <c r="S96" s="64"/>
      <c r="T96" s="65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7" t="s">
        <v>129</v>
      </c>
      <c r="AU96" s="17" t="s">
        <v>82</v>
      </c>
    </row>
    <row r="97" spans="1:65" s="2" customFormat="1" ht="19.5">
      <c r="A97" s="34"/>
      <c r="B97" s="35"/>
      <c r="C97" s="36"/>
      <c r="D97" s="186" t="s">
        <v>289</v>
      </c>
      <c r="E97" s="36"/>
      <c r="F97" s="214" t="s">
        <v>708</v>
      </c>
      <c r="G97" s="36"/>
      <c r="H97" s="36"/>
      <c r="I97" s="188"/>
      <c r="J97" s="36"/>
      <c r="K97" s="36"/>
      <c r="L97" s="39"/>
      <c r="M97" s="189"/>
      <c r="N97" s="190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289</v>
      </c>
      <c r="AU97" s="17" t="s">
        <v>82</v>
      </c>
    </row>
    <row r="98" spans="1:65" s="2" customFormat="1" ht="16.5" customHeight="1">
      <c r="A98" s="34"/>
      <c r="B98" s="35"/>
      <c r="C98" s="173" t="s">
        <v>155</v>
      </c>
      <c r="D98" s="173" t="s">
        <v>122</v>
      </c>
      <c r="E98" s="174" t="s">
        <v>709</v>
      </c>
      <c r="F98" s="175" t="s">
        <v>710</v>
      </c>
      <c r="G98" s="176" t="s">
        <v>691</v>
      </c>
      <c r="H98" s="177">
        <v>1</v>
      </c>
      <c r="I98" s="178"/>
      <c r="J98" s="179">
        <f>ROUND(I98*H98,2)</f>
        <v>0</v>
      </c>
      <c r="K98" s="175" t="s">
        <v>19</v>
      </c>
      <c r="L98" s="39"/>
      <c r="M98" s="180" t="s">
        <v>19</v>
      </c>
      <c r="N98" s="181" t="s">
        <v>42</v>
      </c>
      <c r="O98" s="64"/>
      <c r="P98" s="182">
        <f>O98*H98</f>
        <v>0</v>
      </c>
      <c r="Q98" s="182">
        <v>0</v>
      </c>
      <c r="R98" s="182">
        <f>Q98*H98</f>
        <v>0</v>
      </c>
      <c r="S98" s="182">
        <v>0</v>
      </c>
      <c r="T98" s="183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4" t="s">
        <v>711</v>
      </c>
      <c r="AT98" s="184" t="s">
        <v>122</v>
      </c>
      <c r="AU98" s="184" t="s">
        <v>82</v>
      </c>
      <c r="AY98" s="17" t="s">
        <v>120</v>
      </c>
      <c r="BE98" s="185">
        <f>IF(N98="základní",J98,0)</f>
        <v>0</v>
      </c>
      <c r="BF98" s="185">
        <f>IF(N98="snížená",J98,0)</f>
        <v>0</v>
      </c>
      <c r="BG98" s="185">
        <f>IF(N98="zákl. přenesená",J98,0)</f>
        <v>0</v>
      </c>
      <c r="BH98" s="185">
        <f>IF(N98="sníž. přenesená",J98,0)</f>
        <v>0</v>
      </c>
      <c r="BI98" s="185">
        <f>IF(N98="nulová",J98,0)</f>
        <v>0</v>
      </c>
      <c r="BJ98" s="17" t="s">
        <v>79</v>
      </c>
      <c r="BK98" s="185">
        <f>ROUND(I98*H98,2)</f>
        <v>0</v>
      </c>
      <c r="BL98" s="17" t="s">
        <v>711</v>
      </c>
      <c r="BM98" s="184" t="s">
        <v>712</v>
      </c>
    </row>
    <row r="99" spans="1:65" s="2" customFormat="1" ht="11.25">
      <c r="A99" s="34"/>
      <c r="B99" s="35"/>
      <c r="C99" s="36"/>
      <c r="D99" s="186" t="s">
        <v>129</v>
      </c>
      <c r="E99" s="36"/>
      <c r="F99" s="187" t="s">
        <v>710</v>
      </c>
      <c r="G99" s="36"/>
      <c r="H99" s="36"/>
      <c r="I99" s="188"/>
      <c r="J99" s="36"/>
      <c r="K99" s="36"/>
      <c r="L99" s="39"/>
      <c r="M99" s="189"/>
      <c r="N99" s="190"/>
      <c r="O99" s="64"/>
      <c r="P99" s="64"/>
      <c r="Q99" s="64"/>
      <c r="R99" s="64"/>
      <c r="S99" s="64"/>
      <c r="T99" s="65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7" t="s">
        <v>129</v>
      </c>
      <c r="AU99" s="17" t="s">
        <v>82</v>
      </c>
    </row>
    <row r="100" spans="1:65" s="2" customFormat="1" ht="39">
      <c r="A100" s="34"/>
      <c r="B100" s="35"/>
      <c r="C100" s="36"/>
      <c r="D100" s="186" t="s">
        <v>289</v>
      </c>
      <c r="E100" s="36"/>
      <c r="F100" s="214" t="s">
        <v>713</v>
      </c>
      <c r="G100" s="36"/>
      <c r="H100" s="36"/>
      <c r="I100" s="188"/>
      <c r="J100" s="36"/>
      <c r="K100" s="36"/>
      <c r="L100" s="39"/>
      <c r="M100" s="189"/>
      <c r="N100" s="190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7" t="s">
        <v>289</v>
      </c>
      <c r="AU100" s="17" t="s">
        <v>82</v>
      </c>
    </row>
    <row r="101" spans="1:65" s="2" customFormat="1" ht="16.5" customHeight="1">
      <c r="A101" s="34"/>
      <c r="B101" s="35"/>
      <c r="C101" s="173" t="s">
        <v>164</v>
      </c>
      <c r="D101" s="173" t="s">
        <v>122</v>
      </c>
      <c r="E101" s="174" t="s">
        <v>714</v>
      </c>
      <c r="F101" s="175" t="s">
        <v>715</v>
      </c>
      <c r="G101" s="176" t="s">
        <v>691</v>
      </c>
      <c r="H101" s="177">
        <v>1</v>
      </c>
      <c r="I101" s="178"/>
      <c r="J101" s="179">
        <f>ROUND(I101*H101,2)</f>
        <v>0</v>
      </c>
      <c r="K101" s="175" t="s">
        <v>19</v>
      </c>
      <c r="L101" s="39"/>
      <c r="M101" s="180" t="s">
        <v>19</v>
      </c>
      <c r="N101" s="181" t="s">
        <v>42</v>
      </c>
      <c r="O101" s="64"/>
      <c r="P101" s="182">
        <f>O101*H101</f>
        <v>0</v>
      </c>
      <c r="Q101" s="182">
        <v>0</v>
      </c>
      <c r="R101" s="182">
        <f>Q101*H101</f>
        <v>0</v>
      </c>
      <c r="S101" s="182">
        <v>0</v>
      </c>
      <c r="T101" s="183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84" t="s">
        <v>692</v>
      </c>
      <c r="AT101" s="184" t="s">
        <v>122</v>
      </c>
      <c r="AU101" s="184" t="s">
        <v>82</v>
      </c>
      <c r="AY101" s="17" t="s">
        <v>120</v>
      </c>
      <c r="BE101" s="185">
        <f>IF(N101="základní",J101,0)</f>
        <v>0</v>
      </c>
      <c r="BF101" s="185">
        <f>IF(N101="snížená",J101,0)</f>
        <v>0</v>
      </c>
      <c r="BG101" s="185">
        <f>IF(N101="zákl. přenesená",J101,0)</f>
        <v>0</v>
      </c>
      <c r="BH101" s="185">
        <f>IF(N101="sníž. přenesená",J101,0)</f>
        <v>0</v>
      </c>
      <c r="BI101" s="185">
        <f>IF(N101="nulová",J101,0)</f>
        <v>0</v>
      </c>
      <c r="BJ101" s="17" t="s">
        <v>79</v>
      </c>
      <c r="BK101" s="185">
        <f>ROUND(I101*H101,2)</f>
        <v>0</v>
      </c>
      <c r="BL101" s="17" t="s">
        <v>692</v>
      </c>
      <c r="BM101" s="184" t="s">
        <v>716</v>
      </c>
    </row>
    <row r="102" spans="1:65" s="2" customFormat="1" ht="11.25">
      <c r="A102" s="34"/>
      <c r="B102" s="35"/>
      <c r="C102" s="36"/>
      <c r="D102" s="186" t="s">
        <v>129</v>
      </c>
      <c r="E102" s="36"/>
      <c r="F102" s="187" t="s">
        <v>715</v>
      </c>
      <c r="G102" s="36"/>
      <c r="H102" s="36"/>
      <c r="I102" s="188"/>
      <c r="J102" s="36"/>
      <c r="K102" s="36"/>
      <c r="L102" s="39"/>
      <c r="M102" s="189"/>
      <c r="N102" s="190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7" t="s">
        <v>129</v>
      </c>
      <c r="AU102" s="17" t="s">
        <v>82</v>
      </c>
    </row>
    <row r="103" spans="1:65" s="2" customFormat="1" ht="19.5">
      <c r="A103" s="34"/>
      <c r="B103" s="35"/>
      <c r="C103" s="36"/>
      <c r="D103" s="186" t="s">
        <v>289</v>
      </c>
      <c r="E103" s="36"/>
      <c r="F103" s="214" t="s">
        <v>717</v>
      </c>
      <c r="G103" s="36"/>
      <c r="H103" s="36"/>
      <c r="I103" s="188"/>
      <c r="J103" s="36"/>
      <c r="K103" s="36"/>
      <c r="L103" s="39"/>
      <c r="M103" s="189"/>
      <c r="N103" s="190"/>
      <c r="O103" s="64"/>
      <c r="P103" s="64"/>
      <c r="Q103" s="64"/>
      <c r="R103" s="64"/>
      <c r="S103" s="64"/>
      <c r="T103" s="65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7" t="s">
        <v>289</v>
      </c>
      <c r="AU103" s="17" t="s">
        <v>82</v>
      </c>
    </row>
    <row r="104" spans="1:65" s="2" customFormat="1" ht="16.5" customHeight="1">
      <c r="A104" s="34"/>
      <c r="B104" s="35"/>
      <c r="C104" s="173" t="s">
        <v>171</v>
      </c>
      <c r="D104" s="173" t="s">
        <v>122</v>
      </c>
      <c r="E104" s="174" t="s">
        <v>718</v>
      </c>
      <c r="F104" s="175" t="s">
        <v>719</v>
      </c>
      <c r="G104" s="176" t="s">
        <v>505</v>
      </c>
      <c r="H104" s="177">
        <v>1</v>
      </c>
      <c r="I104" s="178"/>
      <c r="J104" s="179">
        <f>ROUND(I104*H104,2)</f>
        <v>0</v>
      </c>
      <c r="K104" s="175" t="s">
        <v>19</v>
      </c>
      <c r="L104" s="39"/>
      <c r="M104" s="180" t="s">
        <v>19</v>
      </c>
      <c r="N104" s="181" t="s">
        <v>42</v>
      </c>
      <c r="O104" s="64"/>
      <c r="P104" s="182">
        <f>O104*H104</f>
        <v>0</v>
      </c>
      <c r="Q104" s="182">
        <v>0</v>
      </c>
      <c r="R104" s="182">
        <f>Q104*H104</f>
        <v>0</v>
      </c>
      <c r="S104" s="182">
        <v>0</v>
      </c>
      <c r="T104" s="183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4" t="s">
        <v>692</v>
      </c>
      <c r="AT104" s="184" t="s">
        <v>122</v>
      </c>
      <c r="AU104" s="184" t="s">
        <v>82</v>
      </c>
      <c r="AY104" s="17" t="s">
        <v>120</v>
      </c>
      <c r="BE104" s="185">
        <f>IF(N104="základní",J104,0)</f>
        <v>0</v>
      </c>
      <c r="BF104" s="185">
        <f>IF(N104="snížená",J104,0)</f>
        <v>0</v>
      </c>
      <c r="BG104" s="185">
        <f>IF(N104="zákl. přenesená",J104,0)</f>
        <v>0</v>
      </c>
      <c r="BH104" s="185">
        <f>IF(N104="sníž. přenesená",J104,0)</f>
        <v>0</v>
      </c>
      <c r="BI104" s="185">
        <f>IF(N104="nulová",J104,0)</f>
        <v>0</v>
      </c>
      <c r="BJ104" s="17" t="s">
        <v>79</v>
      </c>
      <c r="BK104" s="185">
        <f>ROUND(I104*H104,2)</f>
        <v>0</v>
      </c>
      <c r="BL104" s="17" t="s">
        <v>692</v>
      </c>
      <c r="BM104" s="184" t="s">
        <v>720</v>
      </c>
    </row>
    <row r="105" spans="1:65" s="2" customFormat="1" ht="11.25">
      <c r="A105" s="34"/>
      <c r="B105" s="35"/>
      <c r="C105" s="36"/>
      <c r="D105" s="186" t="s">
        <v>129</v>
      </c>
      <c r="E105" s="36"/>
      <c r="F105" s="187" t="s">
        <v>719</v>
      </c>
      <c r="G105" s="36"/>
      <c r="H105" s="36"/>
      <c r="I105" s="188"/>
      <c r="J105" s="36"/>
      <c r="K105" s="36"/>
      <c r="L105" s="39"/>
      <c r="M105" s="189"/>
      <c r="N105" s="190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129</v>
      </c>
      <c r="AU105" s="17" t="s">
        <v>82</v>
      </c>
    </row>
    <row r="106" spans="1:65" s="2" customFormat="1" ht="16.5" customHeight="1">
      <c r="A106" s="34"/>
      <c r="B106" s="35"/>
      <c r="C106" s="173" t="s">
        <v>179</v>
      </c>
      <c r="D106" s="173" t="s">
        <v>122</v>
      </c>
      <c r="E106" s="174" t="s">
        <v>721</v>
      </c>
      <c r="F106" s="175" t="s">
        <v>722</v>
      </c>
      <c r="G106" s="176" t="s">
        <v>691</v>
      </c>
      <c r="H106" s="177">
        <v>1</v>
      </c>
      <c r="I106" s="178"/>
      <c r="J106" s="179">
        <f>ROUND(I106*H106,2)</f>
        <v>0</v>
      </c>
      <c r="K106" s="175" t="s">
        <v>19</v>
      </c>
      <c r="L106" s="39"/>
      <c r="M106" s="180" t="s">
        <v>19</v>
      </c>
      <c r="N106" s="181" t="s">
        <v>42</v>
      </c>
      <c r="O106" s="64"/>
      <c r="P106" s="182">
        <f>O106*H106</f>
        <v>0</v>
      </c>
      <c r="Q106" s="182">
        <v>0</v>
      </c>
      <c r="R106" s="182">
        <f>Q106*H106</f>
        <v>0</v>
      </c>
      <c r="S106" s="182">
        <v>0</v>
      </c>
      <c r="T106" s="183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84" t="s">
        <v>692</v>
      </c>
      <c r="AT106" s="184" t="s">
        <v>122</v>
      </c>
      <c r="AU106" s="184" t="s">
        <v>82</v>
      </c>
      <c r="AY106" s="17" t="s">
        <v>120</v>
      </c>
      <c r="BE106" s="185">
        <f>IF(N106="základní",J106,0)</f>
        <v>0</v>
      </c>
      <c r="BF106" s="185">
        <f>IF(N106="snížená",J106,0)</f>
        <v>0</v>
      </c>
      <c r="BG106" s="185">
        <f>IF(N106="zákl. přenesená",J106,0)</f>
        <v>0</v>
      </c>
      <c r="BH106" s="185">
        <f>IF(N106="sníž. přenesená",J106,0)</f>
        <v>0</v>
      </c>
      <c r="BI106" s="185">
        <f>IF(N106="nulová",J106,0)</f>
        <v>0</v>
      </c>
      <c r="BJ106" s="17" t="s">
        <v>79</v>
      </c>
      <c r="BK106" s="185">
        <f>ROUND(I106*H106,2)</f>
        <v>0</v>
      </c>
      <c r="BL106" s="17" t="s">
        <v>692</v>
      </c>
      <c r="BM106" s="184" t="s">
        <v>723</v>
      </c>
    </row>
    <row r="107" spans="1:65" s="2" customFormat="1" ht="11.25">
      <c r="A107" s="34"/>
      <c r="B107" s="35"/>
      <c r="C107" s="36"/>
      <c r="D107" s="186" t="s">
        <v>129</v>
      </c>
      <c r="E107" s="36"/>
      <c r="F107" s="187" t="s">
        <v>722</v>
      </c>
      <c r="G107" s="36"/>
      <c r="H107" s="36"/>
      <c r="I107" s="188"/>
      <c r="J107" s="36"/>
      <c r="K107" s="36"/>
      <c r="L107" s="39"/>
      <c r="M107" s="189"/>
      <c r="N107" s="190"/>
      <c r="O107" s="64"/>
      <c r="P107" s="64"/>
      <c r="Q107" s="64"/>
      <c r="R107" s="64"/>
      <c r="S107" s="64"/>
      <c r="T107" s="65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7" t="s">
        <v>129</v>
      </c>
      <c r="AU107" s="17" t="s">
        <v>82</v>
      </c>
    </row>
    <row r="108" spans="1:65" s="2" customFormat="1" ht="68.25">
      <c r="A108" s="34"/>
      <c r="B108" s="35"/>
      <c r="C108" s="36"/>
      <c r="D108" s="186" t="s">
        <v>289</v>
      </c>
      <c r="E108" s="36"/>
      <c r="F108" s="214" t="s">
        <v>724</v>
      </c>
      <c r="G108" s="36"/>
      <c r="H108" s="36"/>
      <c r="I108" s="188"/>
      <c r="J108" s="36"/>
      <c r="K108" s="36"/>
      <c r="L108" s="39"/>
      <c r="M108" s="189"/>
      <c r="N108" s="190"/>
      <c r="O108" s="64"/>
      <c r="P108" s="64"/>
      <c r="Q108" s="64"/>
      <c r="R108" s="64"/>
      <c r="S108" s="64"/>
      <c r="T108" s="65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7" t="s">
        <v>289</v>
      </c>
      <c r="AU108" s="17" t="s">
        <v>82</v>
      </c>
    </row>
    <row r="109" spans="1:65" s="2" customFormat="1" ht="16.5" customHeight="1">
      <c r="A109" s="34"/>
      <c r="B109" s="35"/>
      <c r="C109" s="173" t="s">
        <v>187</v>
      </c>
      <c r="D109" s="173" t="s">
        <v>122</v>
      </c>
      <c r="E109" s="174" t="s">
        <v>725</v>
      </c>
      <c r="F109" s="175" t="s">
        <v>726</v>
      </c>
      <c r="G109" s="176" t="s">
        <v>505</v>
      </c>
      <c r="H109" s="177">
        <v>2</v>
      </c>
      <c r="I109" s="178"/>
      <c r="J109" s="179">
        <f>ROUND(I109*H109,2)</f>
        <v>0</v>
      </c>
      <c r="K109" s="175" t="s">
        <v>19</v>
      </c>
      <c r="L109" s="39"/>
      <c r="M109" s="180" t="s">
        <v>19</v>
      </c>
      <c r="N109" s="181" t="s">
        <v>42</v>
      </c>
      <c r="O109" s="64"/>
      <c r="P109" s="182">
        <f>O109*H109</f>
        <v>0</v>
      </c>
      <c r="Q109" s="182">
        <v>0</v>
      </c>
      <c r="R109" s="182">
        <f>Q109*H109</f>
        <v>0</v>
      </c>
      <c r="S109" s="182">
        <v>0</v>
      </c>
      <c r="T109" s="183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84" t="s">
        <v>711</v>
      </c>
      <c r="AT109" s="184" t="s">
        <v>122</v>
      </c>
      <c r="AU109" s="184" t="s">
        <v>82</v>
      </c>
      <c r="AY109" s="17" t="s">
        <v>120</v>
      </c>
      <c r="BE109" s="185">
        <f>IF(N109="základní",J109,0)</f>
        <v>0</v>
      </c>
      <c r="BF109" s="185">
        <f>IF(N109="snížená",J109,0)</f>
        <v>0</v>
      </c>
      <c r="BG109" s="185">
        <f>IF(N109="zákl. přenesená",J109,0)</f>
        <v>0</v>
      </c>
      <c r="BH109" s="185">
        <f>IF(N109="sníž. přenesená",J109,0)</f>
        <v>0</v>
      </c>
      <c r="BI109" s="185">
        <f>IF(N109="nulová",J109,0)</f>
        <v>0</v>
      </c>
      <c r="BJ109" s="17" t="s">
        <v>79</v>
      </c>
      <c r="BK109" s="185">
        <f>ROUND(I109*H109,2)</f>
        <v>0</v>
      </c>
      <c r="BL109" s="17" t="s">
        <v>711</v>
      </c>
      <c r="BM109" s="184" t="s">
        <v>727</v>
      </c>
    </row>
    <row r="110" spans="1:65" s="2" customFormat="1" ht="11.25">
      <c r="A110" s="34"/>
      <c r="B110" s="35"/>
      <c r="C110" s="36"/>
      <c r="D110" s="186" t="s">
        <v>129</v>
      </c>
      <c r="E110" s="36"/>
      <c r="F110" s="187" t="s">
        <v>726</v>
      </c>
      <c r="G110" s="36"/>
      <c r="H110" s="36"/>
      <c r="I110" s="188"/>
      <c r="J110" s="36"/>
      <c r="K110" s="36"/>
      <c r="L110" s="39"/>
      <c r="M110" s="189"/>
      <c r="N110" s="190"/>
      <c r="O110" s="64"/>
      <c r="P110" s="64"/>
      <c r="Q110" s="64"/>
      <c r="R110" s="64"/>
      <c r="S110" s="64"/>
      <c r="T110" s="65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7" t="s">
        <v>129</v>
      </c>
      <c r="AU110" s="17" t="s">
        <v>82</v>
      </c>
    </row>
    <row r="111" spans="1:65" s="2" customFormat="1" ht="39">
      <c r="A111" s="34"/>
      <c r="B111" s="35"/>
      <c r="C111" s="36"/>
      <c r="D111" s="186" t="s">
        <v>289</v>
      </c>
      <c r="E111" s="36"/>
      <c r="F111" s="214" t="s">
        <v>728</v>
      </c>
      <c r="G111" s="36"/>
      <c r="H111" s="36"/>
      <c r="I111" s="188"/>
      <c r="J111" s="36"/>
      <c r="K111" s="36"/>
      <c r="L111" s="39"/>
      <c r="M111" s="189"/>
      <c r="N111" s="190"/>
      <c r="O111" s="64"/>
      <c r="P111" s="64"/>
      <c r="Q111" s="64"/>
      <c r="R111" s="64"/>
      <c r="S111" s="64"/>
      <c r="T111" s="65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7" t="s">
        <v>289</v>
      </c>
      <c r="AU111" s="17" t="s">
        <v>82</v>
      </c>
    </row>
    <row r="112" spans="1:65" s="2" customFormat="1" ht="16.5" customHeight="1">
      <c r="A112" s="34"/>
      <c r="B112" s="35"/>
      <c r="C112" s="173" t="s">
        <v>194</v>
      </c>
      <c r="D112" s="173" t="s">
        <v>122</v>
      </c>
      <c r="E112" s="174" t="s">
        <v>729</v>
      </c>
      <c r="F112" s="175" t="s">
        <v>730</v>
      </c>
      <c r="G112" s="176" t="s">
        <v>691</v>
      </c>
      <c r="H112" s="177">
        <v>1</v>
      </c>
      <c r="I112" s="178"/>
      <c r="J112" s="179">
        <f>ROUND(I112*H112,2)</f>
        <v>0</v>
      </c>
      <c r="K112" s="175" t="s">
        <v>19</v>
      </c>
      <c r="L112" s="39"/>
      <c r="M112" s="180" t="s">
        <v>19</v>
      </c>
      <c r="N112" s="181" t="s">
        <v>42</v>
      </c>
      <c r="O112" s="64"/>
      <c r="P112" s="182">
        <f>O112*H112</f>
        <v>0</v>
      </c>
      <c r="Q112" s="182">
        <v>0</v>
      </c>
      <c r="R112" s="182">
        <f>Q112*H112</f>
        <v>0</v>
      </c>
      <c r="S112" s="182">
        <v>0</v>
      </c>
      <c r="T112" s="183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84" t="s">
        <v>711</v>
      </c>
      <c r="AT112" s="184" t="s">
        <v>122</v>
      </c>
      <c r="AU112" s="184" t="s">
        <v>82</v>
      </c>
      <c r="AY112" s="17" t="s">
        <v>120</v>
      </c>
      <c r="BE112" s="185">
        <f>IF(N112="základní",J112,0)</f>
        <v>0</v>
      </c>
      <c r="BF112" s="185">
        <f>IF(N112="snížená",J112,0)</f>
        <v>0</v>
      </c>
      <c r="BG112" s="185">
        <f>IF(N112="zákl. přenesená",J112,0)</f>
        <v>0</v>
      </c>
      <c r="BH112" s="185">
        <f>IF(N112="sníž. přenesená",J112,0)</f>
        <v>0</v>
      </c>
      <c r="BI112" s="185">
        <f>IF(N112="nulová",J112,0)</f>
        <v>0</v>
      </c>
      <c r="BJ112" s="17" t="s">
        <v>79</v>
      </c>
      <c r="BK112" s="185">
        <f>ROUND(I112*H112,2)</f>
        <v>0</v>
      </c>
      <c r="BL112" s="17" t="s">
        <v>711</v>
      </c>
      <c r="BM112" s="184" t="s">
        <v>731</v>
      </c>
    </row>
    <row r="113" spans="1:65" s="2" customFormat="1" ht="11.25">
      <c r="A113" s="34"/>
      <c r="B113" s="35"/>
      <c r="C113" s="36"/>
      <c r="D113" s="186" t="s">
        <v>129</v>
      </c>
      <c r="E113" s="36"/>
      <c r="F113" s="187" t="s">
        <v>730</v>
      </c>
      <c r="G113" s="36"/>
      <c r="H113" s="36"/>
      <c r="I113" s="188"/>
      <c r="J113" s="36"/>
      <c r="K113" s="36"/>
      <c r="L113" s="39"/>
      <c r="M113" s="189"/>
      <c r="N113" s="190"/>
      <c r="O113" s="64"/>
      <c r="P113" s="64"/>
      <c r="Q113" s="64"/>
      <c r="R113" s="64"/>
      <c r="S113" s="64"/>
      <c r="T113" s="65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7" t="s">
        <v>129</v>
      </c>
      <c r="AU113" s="17" t="s">
        <v>82</v>
      </c>
    </row>
    <row r="114" spans="1:65" s="2" customFormat="1" ht="19.5">
      <c r="A114" s="34"/>
      <c r="B114" s="35"/>
      <c r="C114" s="36"/>
      <c r="D114" s="186" t="s">
        <v>289</v>
      </c>
      <c r="E114" s="36"/>
      <c r="F114" s="214" t="s">
        <v>732</v>
      </c>
      <c r="G114" s="36"/>
      <c r="H114" s="36"/>
      <c r="I114" s="188"/>
      <c r="J114" s="36"/>
      <c r="K114" s="36"/>
      <c r="L114" s="39"/>
      <c r="M114" s="189"/>
      <c r="N114" s="190"/>
      <c r="O114" s="64"/>
      <c r="P114" s="64"/>
      <c r="Q114" s="64"/>
      <c r="R114" s="64"/>
      <c r="S114" s="64"/>
      <c r="T114" s="65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7" t="s">
        <v>289</v>
      </c>
      <c r="AU114" s="17" t="s">
        <v>82</v>
      </c>
    </row>
    <row r="115" spans="1:65" s="2" customFormat="1" ht="16.5" customHeight="1">
      <c r="A115" s="34"/>
      <c r="B115" s="35"/>
      <c r="C115" s="173" t="s">
        <v>202</v>
      </c>
      <c r="D115" s="173" t="s">
        <v>122</v>
      </c>
      <c r="E115" s="174" t="s">
        <v>733</v>
      </c>
      <c r="F115" s="175" t="s">
        <v>734</v>
      </c>
      <c r="G115" s="176" t="s">
        <v>691</v>
      </c>
      <c r="H115" s="177">
        <v>1</v>
      </c>
      <c r="I115" s="178"/>
      <c r="J115" s="179">
        <f>ROUND(I115*H115,2)</f>
        <v>0</v>
      </c>
      <c r="K115" s="175" t="s">
        <v>19</v>
      </c>
      <c r="L115" s="39"/>
      <c r="M115" s="180" t="s">
        <v>19</v>
      </c>
      <c r="N115" s="181" t="s">
        <v>42</v>
      </c>
      <c r="O115" s="64"/>
      <c r="P115" s="182">
        <f>O115*H115</f>
        <v>0</v>
      </c>
      <c r="Q115" s="182">
        <v>0</v>
      </c>
      <c r="R115" s="182">
        <f>Q115*H115</f>
        <v>0</v>
      </c>
      <c r="S115" s="182">
        <v>0</v>
      </c>
      <c r="T115" s="183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84" t="s">
        <v>711</v>
      </c>
      <c r="AT115" s="184" t="s">
        <v>122</v>
      </c>
      <c r="AU115" s="184" t="s">
        <v>82</v>
      </c>
      <c r="AY115" s="17" t="s">
        <v>120</v>
      </c>
      <c r="BE115" s="185">
        <f>IF(N115="základní",J115,0)</f>
        <v>0</v>
      </c>
      <c r="BF115" s="185">
        <f>IF(N115="snížená",J115,0)</f>
        <v>0</v>
      </c>
      <c r="BG115" s="185">
        <f>IF(N115="zákl. přenesená",J115,0)</f>
        <v>0</v>
      </c>
      <c r="BH115" s="185">
        <f>IF(N115="sníž. přenesená",J115,0)</f>
        <v>0</v>
      </c>
      <c r="BI115" s="185">
        <f>IF(N115="nulová",J115,0)</f>
        <v>0</v>
      </c>
      <c r="BJ115" s="17" t="s">
        <v>79</v>
      </c>
      <c r="BK115" s="185">
        <f>ROUND(I115*H115,2)</f>
        <v>0</v>
      </c>
      <c r="BL115" s="17" t="s">
        <v>711</v>
      </c>
      <c r="BM115" s="184" t="s">
        <v>735</v>
      </c>
    </row>
    <row r="116" spans="1:65" s="2" customFormat="1" ht="11.25">
      <c r="A116" s="34"/>
      <c r="B116" s="35"/>
      <c r="C116" s="36"/>
      <c r="D116" s="186" t="s">
        <v>129</v>
      </c>
      <c r="E116" s="36"/>
      <c r="F116" s="187" t="s">
        <v>734</v>
      </c>
      <c r="G116" s="36"/>
      <c r="H116" s="36"/>
      <c r="I116" s="188"/>
      <c r="J116" s="36"/>
      <c r="K116" s="36"/>
      <c r="L116" s="39"/>
      <c r="M116" s="189"/>
      <c r="N116" s="190"/>
      <c r="O116" s="64"/>
      <c r="P116" s="64"/>
      <c r="Q116" s="64"/>
      <c r="R116" s="64"/>
      <c r="S116" s="64"/>
      <c r="T116" s="65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7" t="s">
        <v>129</v>
      </c>
      <c r="AU116" s="17" t="s">
        <v>82</v>
      </c>
    </row>
    <row r="117" spans="1:65" s="2" customFormat="1" ht="39">
      <c r="A117" s="34"/>
      <c r="B117" s="35"/>
      <c r="C117" s="36"/>
      <c r="D117" s="186" t="s">
        <v>289</v>
      </c>
      <c r="E117" s="36"/>
      <c r="F117" s="214" t="s">
        <v>736</v>
      </c>
      <c r="G117" s="36"/>
      <c r="H117" s="36"/>
      <c r="I117" s="188"/>
      <c r="J117" s="36"/>
      <c r="K117" s="36"/>
      <c r="L117" s="39"/>
      <c r="M117" s="215"/>
      <c r="N117" s="216"/>
      <c r="O117" s="217"/>
      <c r="P117" s="217"/>
      <c r="Q117" s="217"/>
      <c r="R117" s="217"/>
      <c r="S117" s="217"/>
      <c r="T117" s="218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289</v>
      </c>
      <c r="AU117" s="17" t="s">
        <v>82</v>
      </c>
    </row>
    <row r="118" spans="1:65" s="2" customFormat="1" ht="6.95" customHeight="1">
      <c r="A118" s="34"/>
      <c r="B118" s="47"/>
      <c r="C118" s="48"/>
      <c r="D118" s="48"/>
      <c r="E118" s="48"/>
      <c r="F118" s="48"/>
      <c r="G118" s="48"/>
      <c r="H118" s="48"/>
      <c r="I118" s="48"/>
      <c r="J118" s="48"/>
      <c r="K118" s="48"/>
      <c r="L118" s="39"/>
      <c r="M118" s="34"/>
      <c r="O118" s="34"/>
      <c r="P118" s="34"/>
      <c r="Q118" s="34"/>
      <c r="R118" s="34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</sheetData>
  <sheetProtection algorithmName="SHA-512" hashValue="JeXA0DGgZ5LhHmtXVMlwrQjJJdUc1JlDXWawhmIfr+zN7tl+F9+6O8GGGh2ohad4t92ZMCMcczj7CG1zP+Yaog==" saltValue="vGPHZVJG8nkrG+CoizcTmN4sm95ASsc45A6sj0ncFhMFoqqeXkdyZA/dZS2ebLG0e6vcbJYJ9NrhvzreOMMkmA==" spinCount="100000" sheet="1" objects="1" scenarios="1" formatColumns="0" formatRows="0" autoFilter="0"/>
  <autoFilter ref="C81:K117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9"/>
  <sheetViews>
    <sheetView showGridLines="0" topLeftCell="A58" zoomScale="110" zoomScaleNormal="110" workbookViewId="0"/>
  </sheetViews>
  <sheetFormatPr defaultRowHeight="15"/>
  <cols>
    <col min="1" max="1" width="8.33203125" style="219" customWidth="1"/>
    <col min="2" max="2" width="1.6640625" style="219" customWidth="1"/>
    <col min="3" max="4" width="5" style="219" customWidth="1"/>
    <col min="5" max="5" width="11.6640625" style="219" customWidth="1"/>
    <col min="6" max="6" width="9.1640625" style="219" customWidth="1"/>
    <col min="7" max="7" width="5" style="219" customWidth="1"/>
    <col min="8" max="8" width="77.83203125" style="219" customWidth="1"/>
    <col min="9" max="10" width="20" style="219" customWidth="1"/>
    <col min="11" max="11" width="1.6640625" style="219" customWidth="1"/>
  </cols>
  <sheetData>
    <row r="1" spans="2:11" s="1" customFormat="1" ht="37.5" customHeight="1"/>
    <row r="2" spans="2:11" s="1" customFormat="1" ht="7.5" customHeight="1">
      <c r="B2" s="220"/>
      <c r="C2" s="221"/>
      <c r="D2" s="221"/>
      <c r="E2" s="221"/>
      <c r="F2" s="221"/>
      <c r="G2" s="221"/>
      <c r="H2" s="221"/>
      <c r="I2" s="221"/>
      <c r="J2" s="221"/>
      <c r="K2" s="222"/>
    </row>
    <row r="3" spans="2:11" s="14" customFormat="1" ht="45" customHeight="1">
      <c r="B3" s="223"/>
      <c r="C3" s="358" t="s">
        <v>737</v>
      </c>
      <c r="D3" s="358"/>
      <c r="E3" s="358"/>
      <c r="F3" s="358"/>
      <c r="G3" s="358"/>
      <c r="H3" s="358"/>
      <c r="I3" s="358"/>
      <c r="J3" s="358"/>
      <c r="K3" s="224"/>
    </row>
    <row r="4" spans="2:11" s="1" customFormat="1" ht="25.5" customHeight="1">
      <c r="B4" s="225"/>
      <c r="C4" s="357" t="s">
        <v>738</v>
      </c>
      <c r="D4" s="357"/>
      <c r="E4" s="357"/>
      <c r="F4" s="357"/>
      <c r="G4" s="357"/>
      <c r="H4" s="357"/>
      <c r="I4" s="357"/>
      <c r="J4" s="357"/>
      <c r="K4" s="226"/>
    </row>
    <row r="5" spans="2:11" s="1" customFormat="1" ht="5.25" customHeight="1">
      <c r="B5" s="225"/>
      <c r="C5" s="227"/>
      <c r="D5" s="227"/>
      <c r="E5" s="227"/>
      <c r="F5" s="227"/>
      <c r="G5" s="227"/>
      <c r="H5" s="227"/>
      <c r="I5" s="227"/>
      <c r="J5" s="227"/>
      <c r="K5" s="226"/>
    </row>
    <row r="6" spans="2:11" s="1" customFormat="1" ht="15" customHeight="1">
      <c r="B6" s="225"/>
      <c r="C6" s="356" t="s">
        <v>739</v>
      </c>
      <c r="D6" s="356"/>
      <c r="E6" s="356"/>
      <c r="F6" s="356"/>
      <c r="G6" s="356"/>
      <c r="H6" s="356"/>
      <c r="I6" s="356"/>
      <c r="J6" s="356"/>
      <c r="K6" s="226"/>
    </row>
    <row r="7" spans="2:11" s="1" customFormat="1" ht="15" customHeight="1">
      <c r="B7" s="229"/>
      <c r="C7" s="356" t="s">
        <v>740</v>
      </c>
      <c r="D7" s="356"/>
      <c r="E7" s="356"/>
      <c r="F7" s="356"/>
      <c r="G7" s="356"/>
      <c r="H7" s="356"/>
      <c r="I7" s="356"/>
      <c r="J7" s="356"/>
      <c r="K7" s="226"/>
    </row>
    <row r="8" spans="2:11" s="1" customFormat="1" ht="12.75" customHeight="1">
      <c r="B8" s="229"/>
      <c r="C8" s="228"/>
      <c r="D8" s="228"/>
      <c r="E8" s="228"/>
      <c r="F8" s="228"/>
      <c r="G8" s="228"/>
      <c r="H8" s="228"/>
      <c r="I8" s="228"/>
      <c r="J8" s="228"/>
      <c r="K8" s="226"/>
    </row>
    <row r="9" spans="2:11" s="1" customFormat="1" ht="15" customHeight="1">
      <c r="B9" s="229"/>
      <c r="C9" s="356" t="s">
        <v>741</v>
      </c>
      <c r="D9" s="356"/>
      <c r="E9" s="356"/>
      <c r="F9" s="356"/>
      <c r="G9" s="356"/>
      <c r="H9" s="356"/>
      <c r="I9" s="356"/>
      <c r="J9" s="356"/>
      <c r="K9" s="226"/>
    </row>
    <row r="10" spans="2:11" s="1" customFormat="1" ht="15" customHeight="1">
      <c r="B10" s="229"/>
      <c r="C10" s="228"/>
      <c r="D10" s="356" t="s">
        <v>742</v>
      </c>
      <c r="E10" s="356"/>
      <c r="F10" s="356"/>
      <c r="G10" s="356"/>
      <c r="H10" s="356"/>
      <c r="I10" s="356"/>
      <c r="J10" s="356"/>
      <c r="K10" s="226"/>
    </row>
    <row r="11" spans="2:11" s="1" customFormat="1" ht="15" customHeight="1">
      <c r="B11" s="229"/>
      <c r="C11" s="230"/>
      <c r="D11" s="356" t="s">
        <v>743</v>
      </c>
      <c r="E11" s="356"/>
      <c r="F11" s="356"/>
      <c r="G11" s="356"/>
      <c r="H11" s="356"/>
      <c r="I11" s="356"/>
      <c r="J11" s="356"/>
      <c r="K11" s="226"/>
    </row>
    <row r="12" spans="2:11" s="1" customFormat="1" ht="15" customHeight="1">
      <c r="B12" s="229"/>
      <c r="C12" s="230"/>
      <c r="D12" s="228"/>
      <c r="E12" s="228"/>
      <c r="F12" s="228"/>
      <c r="G12" s="228"/>
      <c r="H12" s="228"/>
      <c r="I12" s="228"/>
      <c r="J12" s="228"/>
      <c r="K12" s="226"/>
    </row>
    <row r="13" spans="2:11" s="1" customFormat="1" ht="15" customHeight="1">
      <c r="B13" s="229"/>
      <c r="C13" s="230"/>
      <c r="D13" s="231" t="s">
        <v>744</v>
      </c>
      <c r="E13" s="228"/>
      <c r="F13" s="228"/>
      <c r="G13" s="228"/>
      <c r="H13" s="228"/>
      <c r="I13" s="228"/>
      <c r="J13" s="228"/>
      <c r="K13" s="226"/>
    </row>
    <row r="14" spans="2:11" s="1" customFormat="1" ht="12.75" customHeight="1">
      <c r="B14" s="229"/>
      <c r="C14" s="230"/>
      <c r="D14" s="230"/>
      <c r="E14" s="230"/>
      <c r="F14" s="230"/>
      <c r="G14" s="230"/>
      <c r="H14" s="230"/>
      <c r="I14" s="230"/>
      <c r="J14" s="230"/>
      <c r="K14" s="226"/>
    </row>
    <row r="15" spans="2:11" s="1" customFormat="1" ht="15" customHeight="1">
      <c r="B15" s="229"/>
      <c r="C15" s="230"/>
      <c r="D15" s="356" t="s">
        <v>745</v>
      </c>
      <c r="E15" s="356"/>
      <c r="F15" s="356"/>
      <c r="G15" s="356"/>
      <c r="H15" s="356"/>
      <c r="I15" s="356"/>
      <c r="J15" s="356"/>
      <c r="K15" s="226"/>
    </row>
    <row r="16" spans="2:11" s="1" customFormat="1" ht="15" customHeight="1">
      <c r="B16" s="229"/>
      <c r="C16" s="230"/>
      <c r="D16" s="356" t="s">
        <v>746</v>
      </c>
      <c r="E16" s="356"/>
      <c r="F16" s="356"/>
      <c r="G16" s="356"/>
      <c r="H16" s="356"/>
      <c r="I16" s="356"/>
      <c r="J16" s="356"/>
      <c r="K16" s="226"/>
    </row>
    <row r="17" spans="2:11" s="1" customFormat="1" ht="15" customHeight="1">
      <c r="B17" s="229"/>
      <c r="C17" s="230"/>
      <c r="D17" s="356" t="s">
        <v>747</v>
      </c>
      <c r="E17" s="356"/>
      <c r="F17" s="356"/>
      <c r="G17" s="356"/>
      <c r="H17" s="356"/>
      <c r="I17" s="356"/>
      <c r="J17" s="356"/>
      <c r="K17" s="226"/>
    </row>
    <row r="18" spans="2:11" s="1" customFormat="1" ht="15" customHeight="1">
      <c r="B18" s="229"/>
      <c r="C18" s="230"/>
      <c r="D18" s="230"/>
      <c r="E18" s="232" t="s">
        <v>78</v>
      </c>
      <c r="F18" s="356" t="s">
        <v>748</v>
      </c>
      <c r="G18" s="356"/>
      <c r="H18" s="356"/>
      <c r="I18" s="356"/>
      <c r="J18" s="356"/>
      <c r="K18" s="226"/>
    </row>
    <row r="19" spans="2:11" s="1" customFormat="1" ht="15" customHeight="1">
      <c r="B19" s="229"/>
      <c r="C19" s="230"/>
      <c r="D19" s="230"/>
      <c r="E19" s="232" t="s">
        <v>749</v>
      </c>
      <c r="F19" s="356" t="s">
        <v>750</v>
      </c>
      <c r="G19" s="356"/>
      <c r="H19" s="356"/>
      <c r="I19" s="356"/>
      <c r="J19" s="356"/>
      <c r="K19" s="226"/>
    </row>
    <row r="20" spans="2:11" s="1" customFormat="1" ht="15" customHeight="1">
      <c r="B20" s="229"/>
      <c r="C20" s="230"/>
      <c r="D20" s="230"/>
      <c r="E20" s="232" t="s">
        <v>751</v>
      </c>
      <c r="F20" s="356" t="s">
        <v>752</v>
      </c>
      <c r="G20" s="356"/>
      <c r="H20" s="356"/>
      <c r="I20" s="356"/>
      <c r="J20" s="356"/>
      <c r="K20" s="226"/>
    </row>
    <row r="21" spans="2:11" s="1" customFormat="1" ht="15" customHeight="1">
      <c r="B21" s="229"/>
      <c r="C21" s="230"/>
      <c r="D21" s="230"/>
      <c r="E21" s="232" t="s">
        <v>86</v>
      </c>
      <c r="F21" s="356" t="s">
        <v>87</v>
      </c>
      <c r="G21" s="356"/>
      <c r="H21" s="356"/>
      <c r="I21" s="356"/>
      <c r="J21" s="356"/>
      <c r="K21" s="226"/>
    </row>
    <row r="22" spans="2:11" s="1" customFormat="1" ht="15" customHeight="1">
      <c r="B22" s="229"/>
      <c r="C22" s="230"/>
      <c r="D22" s="230"/>
      <c r="E22" s="232" t="s">
        <v>753</v>
      </c>
      <c r="F22" s="356" t="s">
        <v>754</v>
      </c>
      <c r="G22" s="356"/>
      <c r="H22" s="356"/>
      <c r="I22" s="356"/>
      <c r="J22" s="356"/>
      <c r="K22" s="226"/>
    </row>
    <row r="23" spans="2:11" s="1" customFormat="1" ht="15" customHeight="1">
      <c r="B23" s="229"/>
      <c r="C23" s="230"/>
      <c r="D23" s="230"/>
      <c r="E23" s="232" t="s">
        <v>755</v>
      </c>
      <c r="F23" s="356" t="s">
        <v>756</v>
      </c>
      <c r="G23" s="356"/>
      <c r="H23" s="356"/>
      <c r="I23" s="356"/>
      <c r="J23" s="356"/>
      <c r="K23" s="226"/>
    </row>
    <row r="24" spans="2:11" s="1" customFormat="1" ht="12.75" customHeight="1">
      <c r="B24" s="229"/>
      <c r="C24" s="230"/>
      <c r="D24" s="230"/>
      <c r="E24" s="230"/>
      <c r="F24" s="230"/>
      <c r="G24" s="230"/>
      <c r="H24" s="230"/>
      <c r="I24" s="230"/>
      <c r="J24" s="230"/>
      <c r="K24" s="226"/>
    </row>
    <row r="25" spans="2:11" s="1" customFormat="1" ht="15" customHeight="1">
      <c r="B25" s="229"/>
      <c r="C25" s="356" t="s">
        <v>757</v>
      </c>
      <c r="D25" s="356"/>
      <c r="E25" s="356"/>
      <c r="F25" s="356"/>
      <c r="G25" s="356"/>
      <c r="H25" s="356"/>
      <c r="I25" s="356"/>
      <c r="J25" s="356"/>
      <c r="K25" s="226"/>
    </row>
    <row r="26" spans="2:11" s="1" customFormat="1" ht="15" customHeight="1">
      <c r="B26" s="229"/>
      <c r="C26" s="356" t="s">
        <v>758</v>
      </c>
      <c r="D26" s="356"/>
      <c r="E26" s="356"/>
      <c r="F26" s="356"/>
      <c r="G26" s="356"/>
      <c r="H26" s="356"/>
      <c r="I26" s="356"/>
      <c r="J26" s="356"/>
      <c r="K26" s="226"/>
    </row>
    <row r="27" spans="2:11" s="1" customFormat="1" ht="15" customHeight="1">
      <c r="B27" s="229"/>
      <c r="C27" s="228"/>
      <c r="D27" s="356" t="s">
        <v>759</v>
      </c>
      <c r="E27" s="356"/>
      <c r="F27" s="356"/>
      <c r="G27" s="356"/>
      <c r="H27" s="356"/>
      <c r="I27" s="356"/>
      <c r="J27" s="356"/>
      <c r="K27" s="226"/>
    </row>
    <row r="28" spans="2:11" s="1" customFormat="1" ht="15" customHeight="1">
      <c r="B28" s="229"/>
      <c r="C28" s="230"/>
      <c r="D28" s="356" t="s">
        <v>760</v>
      </c>
      <c r="E28" s="356"/>
      <c r="F28" s="356"/>
      <c r="G28" s="356"/>
      <c r="H28" s="356"/>
      <c r="I28" s="356"/>
      <c r="J28" s="356"/>
      <c r="K28" s="226"/>
    </row>
    <row r="29" spans="2:11" s="1" customFormat="1" ht="12.75" customHeight="1">
      <c r="B29" s="229"/>
      <c r="C29" s="230"/>
      <c r="D29" s="230"/>
      <c r="E29" s="230"/>
      <c r="F29" s="230"/>
      <c r="G29" s="230"/>
      <c r="H29" s="230"/>
      <c r="I29" s="230"/>
      <c r="J29" s="230"/>
      <c r="K29" s="226"/>
    </row>
    <row r="30" spans="2:11" s="1" customFormat="1" ht="15" customHeight="1">
      <c r="B30" s="229"/>
      <c r="C30" s="230"/>
      <c r="D30" s="356" t="s">
        <v>761</v>
      </c>
      <c r="E30" s="356"/>
      <c r="F30" s="356"/>
      <c r="G30" s="356"/>
      <c r="H30" s="356"/>
      <c r="I30" s="356"/>
      <c r="J30" s="356"/>
      <c r="K30" s="226"/>
    </row>
    <row r="31" spans="2:11" s="1" customFormat="1" ht="15" customHeight="1">
      <c r="B31" s="229"/>
      <c r="C31" s="230"/>
      <c r="D31" s="356" t="s">
        <v>762</v>
      </c>
      <c r="E31" s="356"/>
      <c r="F31" s="356"/>
      <c r="G31" s="356"/>
      <c r="H31" s="356"/>
      <c r="I31" s="356"/>
      <c r="J31" s="356"/>
      <c r="K31" s="226"/>
    </row>
    <row r="32" spans="2:11" s="1" customFormat="1" ht="12.75" customHeight="1">
      <c r="B32" s="229"/>
      <c r="C32" s="230"/>
      <c r="D32" s="230"/>
      <c r="E32" s="230"/>
      <c r="F32" s="230"/>
      <c r="G32" s="230"/>
      <c r="H32" s="230"/>
      <c r="I32" s="230"/>
      <c r="J32" s="230"/>
      <c r="K32" s="226"/>
    </row>
    <row r="33" spans="2:11" s="1" customFormat="1" ht="15" customHeight="1">
      <c r="B33" s="229"/>
      <c r="C33" s="230"/>
      <c r="D33" s="356" t="s">
        <v>763</v>
      </c>
      <c r="E33" s="356"/>
      <c r="F33" s="356"/>
      <c r="G33" s="356"/>
      <c r="H33" s="356"/>
      <c r="I33" s="356"/>
      <c r="J33" s="356"/>
      <c r="K33" s="226"/>
    </row>
    <row r="34" spans="2:11" s="1" customFormat="1" ht="15" customHeight="1">
      <c r="B34" s="229"/>
      <c r="C34" s="230"/>
      <c r="D34" s="356" t="s">
        <v>764</v>
      </c>
      <c r="E34" s="356"/>
      <c r="F34" s="356"/>
      <c r="G34" s="356"/>
      <c r="H34" s="356"/>
      <c r="I34" s="356"/>
      <c r="J34" s="356"/>
      <c r="K34" s="226"/>
    </row>
    <row r="35" spans="2:11" s="1" customFormat="1" ht="15" customHeight="1">
      <c r="B35" s="229"/>
      <c r="C35" s="230"/>
      <c r="D35" s="356" t="s">
        <v>765</v>
      </c>
      <c r="E35" s="356"/>
      <c r="F35" s="356"/>
      <c r="G35" s="356"/>
      <c r="H35" s="356"/>
      <c r="I35" s="356"/>
      <c r="J35" s="356"/>
      <c r="K35" s="226"/>
    </row>
    <row r="36" spans="2:11" s="1" customFormat="1" ht="15" customHeight="1">
      <c r="B36" s="229"/>
      <c r="C36" s="230"/>
      <c r="D36" s="228"/>
      <c r="E36" s="231" t="s">
        <v>106</v>
      </c>
      <c r="F36" s="228"/>
      <c r="G36" s="356" t="s">
        <v>766</v>
      </c>
      <c r="H36" s="356"/>
      <c r="I36" s="356"/>
      <c r="J36" s="356"/>
      <c r="K36" s="226"/>
    </row>
    <row r="37" spans="2:11" s="1" customFormat="1" ht="30.75" customHeight="1">
      <c r="B37" s="229"/>
      <c r="C37" s="230"/>
      <c r="D37" s="228"/>
      <c r="E37" s="231" t="s">
        <v>767</v>
      </c>
      <c r="F37" s="228"/>
      <c r="G37" s="356" t="s">
        <v>768</v>
      </c>
      <c r="H37" s="356"/>
      <c r="I37" s="356"/>
      <c r="J37" s="356"/>
      <c r="K37" s="226"/>
    </row>
    <row r="38" spans="2:11" s="1" customFormat="1" ht="15" customHeight="1">
      <c r="B38" s="229"/>
      <c r="C38" s="230"/>
      <c r="D38" s="228"/>
      <c r="E38" s="231" t="s">
        <v>52</v>
      </c>
      <c r="F38" s="228"/>
      <c r="G38" s="356" t="s">
        <v>769</v>
      </c>
      <c r="H38" s="356"/>
      <c r="I38" s="356"/>
      <c r="J38" s="356"/>
      <c r="K38" s="226"/>
    </row>
    <row r="39" spans="2:11" s="1" customFormat="1" ht="15" customHeight="1">
      <c r="B39" s="229"/>
      <c r="C39" s="230"/>
      <c r="D39" s="228"/>
      <c r="E39" s="231" t="s">
        <v>53</v>
      </c>
      <c r="F39" s="228"/>
      <c r="G39" s="356" t="s">
        <v>770</v>
      </c>
      <c r="H39" s="356"/>
      <c r="I39" s="356"/>
      <c r="J39" s="356"/>
      <c r="K39" s="226"/>
    </row>
    <row r="40" spans="2:11" s="1" customFormat="1" ht="15" customHeight="1">
      <c r="B40" s="229"/>
      <c r="C40" s="230"/>
      <c r="D40" s="228"/>
      <c r="E40" s="231" t="s">
        <v>107</v>
      </c>
      <c r="F40" s="228"/>
      <c r="G40" s="356" t="s">
        <v>771</v>
      </c>
      <c r="H40" s="356"/>
      <c r="I40" s="356"/>
      <c r="J40" s="356"/>
      <c r="K40" s="226"/>
    </row>
    <row r="41" spans="2:11" s="1" customFormat="1" ht="15" customHeight="1">
      <c r="B41" s="229"/>
      <c r="C41" s="230"/>
      <c r="D41" s="228"/>
      <c r="E41" s="231" t="s">
        <v>108</v>
      </c>
      <c r="F41" s="228"/>
      <c r="G41" s="356" t="s">
        <v>772</v>
      </c>
      <c r="H41" s="356"/>
      <c r="I41" s="356"/>
      <c r="J41" s="356"/>
      <c r="K41" s="226"/>
    </row>
    <row r="42" spans="2:11" s="1" customFormat="1" ht="15" customHeight="1">
      <c r="B42" s="229"/>
      <c r="C42" s="230"/>
      <c r="D42" s="228"/>
      <c r="E42" s="231" t="s">
        <v>773</v>
      </c>
      <c r="F42" s="228"/>
      <c r="G42" s="356" t="s">
        <v>774</v>
      </c>
      <c r="H42" s="356"/>
      <c r="I42" s="356"/>
      <c r="J42" s="356"/>
      <c r="K42" s="226"/>
    </row>
    <row r="43" spans="2:11" s="1" customFormat="1" ht="15" customHeight="1">
      <c r="B43" s="229"/>
      <c r="C43" s="230"/>
      <c r="D43" s="228"/>
      <c r="E43" s="231"/>
      <c r="F43" s="228"/>
      <c r="G43" s="356" t="s">
        <v>775</v>
      </c>
      <c r="H43" s="356"/>
      <c r="I43" s="356"/>
      <c r="J43" s="356"/>
      <c r="K43" s="226"/>
    </row>
    <row r="44" spans="2:11" s="1" customFormat="1" ht="15" customHeight="1">
      <c r="B44" s="229"/>
      <c r="C44" s="230"/>
      <c r="D44" s="228"/>
      <c r="E44" s="231" t="s">
        <v>776</v>
      </c>
      <c r="F44" s="228"/>
      <c r="G44" s="356" t="s">
        <v>777</v>
      </c>
      <c r="H44" s="356"/>
      <c r="I44" s="356"/>
      <c r="J44" s="356"/>
      <c r="K44" s="226"/>
    </row>
    <row r="45" spans="2:11" s="1" customFormat="1" ht="15" customHeight="1">
      <c r="B45" s="229"/>
      <c r="C45" s="230"/>
      <c r="D45" s="228"/>
      <c r="E45" s="231" t="s">
        <v>110</v>
      </c>
      <c r="F45" s="228"/>
      <c r="G45" s="356" t="s">
        <v>778</v>
      </c>
      <c r="H45" s="356"/>
      <c r="I45" s="356"/>
      <c r="J45" s="356"/>
      <c r="K45" s="226"/>
    </row>
    <row r="46" spans="2:11" s="1" customFormat="1" ht="12.75" customHeight="1">
      <c r="B46" s="229"/>
      <c r="C46" s="230"/>
      <c r="D46" s="228"/>
      <c r="E46" s="228"/>
      <c r="F46" s="228"/>
      <c r="G46" s="228"/>
      <c r="H46" s="228"/>
      <c r="I46" s="228"/>
      <c r="J46" s="228"/>
      <c r="K46" s="226"/>
    </row>
    <row r="47" spans="2:11" s="1" customFormat="1" ht="15" customHeight="1">
      <c r="B47" s="229"/>
      <c r="C47" s="230"/>
      <c r="D47" s="356" t="s">
        <v>779</v>
      </c>
      <c r="E47" s="356"/>
      <c r="F47" s="356"/>
      <c r="G47" s="356"/>
      <c r="H47" s="356"/>
      <c r="I47" s="356"/>
      <c r="J47" s="356"/>
      <c r="K47" s="226"/>
    </row>
    <row r="48" spans="2:11" s="1" customFormat="1" ht="15" customHeight="1">
      <c r="B48" s="229"/>
      <c r="C48" s="230"/>
      <c r="D48" s="230"/>
      <c r="E48" s="356" t="s">
        <v>780</v>
      </c>
      <c r="F48" s="356"/>
      <c r="G48" s="356"/>
      <c r="H48" s="356"/>
      <c r="I48" s="356"/>
      <c r="J48" s="356"/>
      <c r="K48" s="226"/>
    </row>
    <row r="49" spans="2:11" s="1" customFormat="1" ht="15" customHeight="1">
      <c r="B49" s="229"/>
      <c r="C49" s="230"/>
      <c r="D49" s="230"/>
      <c r="E49" s="356" t="s">
        <v>781</v>
      </c>
      <c r="F49" s="356"/>
      <c r="G49" s="356"/>
      <c r="H49" s="356"/>
      <c r="I49" s="356"/>
      <c r="J49" s="356"/>
      <c r="K49" s="226"/>
    </row>
    <row r="50" spans="2:11" s="1" customFormat="1" ht="15" customHeight="1">
      <c r="B50" s="229"/>
      <c r="C50" s="230"/>
      <c r="D50" s="230"/>
      <c r="E50" s="356" t="s">
        <v>782</v>
      </c>
      <c r="F50" s="356"/>
      <c r="G50" s="356"/>
      <c r="H50" s="356"/>
      <c r="I50" s="356"/>
      <c r="J50" s="356"/>
      <c r="K50" s="226"/>
    </row>
    <row r="51" spans="2:11" s="1" customFormat="1" ht="15" customHeight="1">
      <c r="B51" s="229"/>
      <c r="C51" s="230"/>
      <c r="D51" s="356" t="s">
        <v>783</v>
      </c>
      <c r="E51" s="356"/>
      <c r="F51" s="356"/>
      <c r="G51" s="356"/>
      <c r="H51" s="356"/>
      <c r="I51" s="356"/>
      <c r="J51" s="356"/>
      <c r="K51" s="226"/>
    </row>
    <row r="52" spans="2:11" s="1" customFormat="1" ht="25.5" customHeight="1">
      <c r="B52" s="225"/>
      <c r="C52" s="357" t="s">
        <v>784</v>
      </c>
      <c r="D52" s="357"/>
      <c r="E52" s="357"/>
      <c r="F52" s="357"/>
      <c r="G52" s="357"/>
      <c r="H52" s="357"/>
      <c r="I52" s="357"/>
      <c r="J52" s="357"/>
      <c r="K52" s="226"/>
    </row>
    <row r="53" spans="2:11" s="1" customFormat="1" ht="5.25" customHeight="1">
      <c r="B53" s="225"/>
      <c r="C53" s="227"/>
      <c r="D53" s="227"/>
      <c r="E53" s="227"/>
      <c r="F53" s="227"/>
      <c r="G53" s="227"/>
      <c r="H53" s="227"/>
      <c r="I53" s="227"/>
      <c r="J53" s="227"/>
      <c r="K53" s="226"/>
    </row>
    <row r="54" spans="2:11" s="1" customFormat="1" ht="15" customHeight="1">
      <c r="B54" s="225"/>
      <c r="C54" s="356" t="s">
        <v>785</v>
      </c>
      <c r="D54" s="356"/>
      <c r="E54" s="356"/>
      <c r="F54" s="356"/>
      <c r="G54" s="356"/>
      <c r="H54" s="356"/>
      <c r="I54" s="356"/>
      <c r="J54" s="356"/>
      <c r="K54" s="226"/>
    </row>
    <row r="55" spans="2:11" s="1" customFormat="1" ht="15" customHeight="1">
      <c r="B55" s="225"/>
      <c r="C55" s="356" t="s">
        <v>786</v>
      </c>
      <c r="D55" s="356"/>
      <c r="E55" s="356"/>
      <c r="F55" s="356"/>
      <c r="G55" s="356"/>
      <c r="H55" s="356"/>
      <c r="I55" s="356"/>
      <c r="J55" s="356"/>
      <c r="K55" s="226"/>
    </row>
    <row r="56" spans="2:11" s="1" customFormat="1" ht="12.75" customHeight="1">
      <c r="B56" s="225"/>
      <c r="C56" s="228"/>
      <c r="D56" s="228"/>
      <c r="E56" s="228"/>
      <c r="F56" s="228"/>
      <c r="G56" s="228"/>
      <c r="H56" s="228"/>
      <c r="I56" s="228"/>
      <c r="J56" s="228"/>
      <c r="K56" s="226"/>
    </row>
    <row r="57" spans="2:11" s="1" customFormat="1" ht="15" customHeight="1">
      <c r="B57" s="225"/>
      <c r="C57" s="356" t="s">
        <v>787</v>
      </c>
      <c r="D57" s="356"/>
      <c r="E57" s="356"/>
      <c r="F57" s="356"/>
      <c r="G57" s="356"/>
      <c r="H57" s="356"/>
      <c r="I57" s="356"/>
      <c r="J57" s="356"/>
      <c r="K57" s="226"/>
    </row>
    <row r="58" spans="2:11" s="1" customFormat="1" ht="15" customHeight="1">
      <c r="B58" s="225"/>
      <c r="C58" s="230"/>
      <c r="D58" s="356" t="s">
        <v>788</v>
      </c>
      <c r="E58" s="356"/>
      <c r="F58" s="356"/>
      <c r="G58" s="356"/>
      <c r="H58" s="356"/>
      <c r="I58" s="356"/>
      <c r="J58" s="356"/>
      <c r="K58" s="226"/>
    </row>
    <row r="59" spans="2:11" s="1" customFormat="1" ht="15" customHeight="1">
      <c r="B59" s="225"/>
      <c r="C59" s="230"/>
      <c r="D59" s="356" t="s">
        <v>789</v>
      </c>
      <c r="E59" s="356"/>
      <c r="F59" s="356"/>
      <c r="G59" s="356"/>
      <c r="H59" s="356"/>
      <c r="I59" s="356"/>
      <c r="J59" s="356"/>
      <c r="K59" s="226"/>
    </row>
    <row r="60" spans="2:11" s="1" customFormat="1" ht="15" customHeight="1">
      <c r="B60" s="225"/>
      <c r="C60" s="230"/>
      <c r="D60" s="356" t="s">
        <v>790</v>
      </c>
      <c r="E60" s="356"/>
      <c r="F60" s="356"/>
      <c r="G60" s="356"/>
      <c r="H60" s="356"/>
      <c r="I60" s="356"/>
      <c r="J60" s="356"/>
      <c r="K60" s="226"/>
    </row>
    <row r="61" spans="2:11" s="1" customFormat="1" ht="15" customHeight="1">
      <c r="B61" s="225"/>
      <c r="C61" s="230"/>
      <c r="D61" s="356" t="s">
        <v>791</v>
      </c>
      <c r="E61" s="356"/>
      <c r="F61" s="356"/>
      <c r="G61" s="356"/>
      <c r="H61" s="356"/>
      <c r="I61" s="356"/>
      <c r="J61" s="356"/>
      <c r="K61" s="226"/>
    </row>
    <row r="62" spans="2:11" s="1" customFormat="1" ht="15" customHeight="1">
      <c r="B62" s="225"/>
      <c r="C62" s="230"/>
      <c r="D62" s="359" t="s">
        <v>792</v>
      </c>
      <c r="E62" s="359"/>
      <c r="F62" s="359"/>
      <c r="G62" s="359"/>
      <c r="H62" s="359"/>
      <c r="I62" s="359"/>
      <c r="J62" s="359"/>
      <c r="K62" s="226"/>
    </row>
    <row r="63" spans="2:11" s="1" customFormat="1" ht="15" customHeight="1">
      <c r="B63" s="225"/>
      <c r="C63" s="230"/>
      <c r="D63" s="356" t="s">
        <v>793</v>
      </c>
      <c r="E63" s="356"/>
      <c r="F63" s="356"/>
      <c r="G63" s="356"/>
      <c r="H63" s="356"/>
      <c r="I63" s="356"/>
      <c r="J63" s="356"/>
      <c r="K63" s="226"/>
    </row>
    <row r="64" spans="2:11" s="1" customFormat="1" ht="12.75" customHeight="1">
      <c r="B64" s="225"/>
      <c r="C64" s="230"/>
      <c r="D64" s="230"/>
      <c r="E64" s="233"/>
      <c r="F64" s="230"/>
      <c r="G64" s="230"/>
      <c r="H64" s="230"/>
      <c r="I64" s="230"/>
      <c r="J64" s="230"/>
      <c r="K64" s="226"/>
    </row>
    <row r="65" spans="2:11" s="1" customFormat="1" ht="15" customHeight="1">
      <c r="B65" s="225"/>
      <c r="C65" s="230"/>
      <c r="D65" s="356" t="s">
        <v>794</v>
      </c>
      <c r="E65" s="356"/>
      <c r="F65" s="356"/>
      <c r="G65" s="356"/>
      <c r="H65" s="356"/>
      <c r="I65" s="356"/>
      <c r="J65" s="356"/>
      <c r="K65" s="226"/>
    </row>
    <row r="66" spans="2:11" s="1" customFormat="1" ht="15" customHeight="1">
      <c r="B66" s="225"/>
      <c r="C66" s="230"/>
      <c r="D66" s="359" t="s">
        <v>795</v>
      </c>
      <c r="E66" s="359"/>
      <c r="F66" s="359"/>
      <c r="G66" s="359"/>
      <c r="H66" s="359"/>
      <c r="I66" s="359"/>
      <c r="J66" s="359"/>
      <c r="K66" s="226"/>
    </row>
    <row r="67" spans="2:11" s="1" customFormat="1" ht="15" customHeight="1">
      <c r="B67" s="225"/>
      <c r="C67" s="230"/>
      <c r="D67" s="356" t="s">
        <v>796</v>
      </c>
      <c r="E67" s="356"/>
      <c r="F67" s="356"/>
      <c r="G67" s="356"/>
      <c r="H67" s="356"/>
      <c r="I67" s="356"/>
      <c r="J67" s="356"/>
      <c r="K67" s="226"/>
    </row>
    <row r="68" spans="2:11" s="1" customFormat="1" ht="15" customHeight="1">
      <c r="B68" s="225"/>
      <c r="C68" s="230"/>
      <c r="D68" s="356" t="s">
        <v>797</v>
      </c>
      <c r="E68" s="356"/>
      <c r="F68" s="356"/>
      <c r="G68" s="356"/>
      <c r="H68" s="356"/>
      <c r="I68" s="356"/>
      <c r="J68" s="356"/>
      <c r="K68" s="226"/>
    </row>
    <row r="69" spans="2:11" s="1" customFormat="1" ht="15" customHeight="1">
      <c r="B69" s="225"/>
      <c r="C69" s="230"/>
      <c r="D69" s="356" t="s">
        <v>798</v>
      </c>
      <c r="E69" s="356"/>
      <c r="F69" s="356"/>
      <c r="G69" s="356"/>
      <c r="H69" s="356"/>
      <c r="I69" s="356"/>
      <c r="J69" s="356"/>
      <c r="K69" s="226"/>
    </row>
    <row r="70" spans="2:11" s="1" customFormat="1" ht="15" customHeight="1">
      <c r="B70" s="225"/>
      <c r="C70" s="230"/>
      <c r="D70" s="356" t="s">
        <v>799</v>
      </c>
      <c r="E70" s="356"/>
      <c r="F70" s="356"/>
      <c r="G70" s="356"/>
      <c r="H70" s="356"/>
      <c r="I70" s="356"/>
      <c r="J70" s="356"/>
      <c r="K70" s="226"/>
    </row>
    <row r="71" spans="2:11" s="1" customFormat="1" ht="12.75" customHeight="1">
      <c r="B71" s="234"/>
      <c r="C71" s="235"/>
      <c r="D71" s="235"/>
      <c r="E71" s="235"/>
      <c r="F71" s="235"/>
      <c r="G71" s="235"/>
      <c r="H71" s="235"/>
      <c r="I71" s="235"/>
      <c r="J71" s="235"/>
      <c r="K71" s="236"/>
    </row>
    <row r="72" spans="2:11" s="1" customFormat="1" ht="18.75" customHeight="1">
      <c r="B72" s="237"/>
      <c r="C72" s="237"/>
      <c r="D72" s="237"/>
      <c r="E72" s="237"/>
      <c r="F72" s="237"/>
      <c r="G72" s="237"/>
      <c r="H72" s="237"/>
      <c r="I72" s="237"/>
      <c r="J72" s="237"/>
      <c r="K72" s="238"/>
    </row>
    <row r="73" spans="2:11" s="1" customFormat="1" ht="18.75" customHeight="1">
      <c r="B73" s="238"/>
      <c r="C73" s="238"/>
      <c r="D73" s="238"/>
      <c r="E73" s="238"/>
      <c r="F73" s="238"/>
      <c r="G73" s="238"/>
      <c r="H73" s="238"/>
      <c r="I73" s="238"/>
      <c r="J73" s="238"/>
      <c r="K73" s="238"/>
    </row>
    <row r="74" spans="2:11" s="1" customFormat="1" ht="7.5" customHeight="1">
      <c r="B74" s="239"/>
      <c r="C74" s="240"/>
      <c r="D74" s="240"/>
      <c r="E74" s="240"/>
      <c r="F74" s="240"/>
      <c r="G74" s="240"/>
      <c r="H74" s="240"/>
      <c r="I74" s="240"/>
      <c r="J74" s="240"/>
      <c r="K74" s="241"/>
    </row>
    <row r="75" spans="2:11" s="1" customFormat="1" ht="45" customHeight="1">
      <c r="B75" s="242"/>
      <c r="C75" s="360" t="s">
        <v>800</v>
      </c>
      <c r="D75" s="360"/>
      <c r="E75" s="360"/>
      <c r="F75" s="360"/>
      <c r="G75" s="360"/>
      <c r="H75" s="360"/>
      <c r="I75" s="360"/>
      <c r="J75" s="360"/>
      <c r="K75" s="243"/>
    </row>
    <row r="76" spans="2:11" s="1" customFormat="1" ht="17.25" customHeight="1">
      <c r="B76" s="242"/>
      <c r="C76" s="244" t="s">
        <v>801</v>
      </c>
      <c r="D76" s="244"/>
      <c r="E76" s="244"/>
      <c r="F76" s="244" t="s">
        <v>802</v>
      </c>
      <c r="G76" s="245"/>
      <c r="H76" s="244" t="s">
        <v>53</v>
      </c>
      <c r="I76" s="244" t="s">
        <v>56</v>
      </c>
      <c r="J76" s="244" t="s">
        <v>803</v>
      </c>
      <c r="K76" s="243"/>
    </row>
    <row r="77" spans="2:11" s="1" customFormat="1" ht="17.25" customHeight="1">
      <c r="B77" s="242"/>
      <c r="C77" s="246" t="s">
        <v>804</v>
      </c>
      <c r="D77" s="246"/>
      <c r="E77" s="246"/>
      <c r="F77" s="247" t="s">
        <v>805</v>
      </c>
      <c r="G77" s="248"/>
      <c r="H77" s="246"/>
      <c r="I77" s="246"/>
      <c r="J77" s="246" t="s">
        <v>806</v>
      </c>
      <c r="K77" s="243"/>
    </row>
    <row r="78" spans="2:11" s="1" customFormat="1" ht="5.25" customHeight="1">
      <c r="B78" s="242"/>
      <c r="C78" s="249"/>
      <c r="D78" s="249"/>
      <c r="E78" s="249"/>
      <c r="F78" s="249"/>
      <c r="G78" s="250"/>
      <c r="H78" s="249"/>
      <c r="I78" s="249"/>
      <c r="J78" s="249"/>
      <c r="K78" s="243"/>
    </row>
    <row r="79" spans="2:11" s="1" customFormat="1" ht="15" customHeight="1">
      <c r="B79" s="242"/>
      <c r="C79" s="231" t="s">
        <v>52</v>
      </c>
      <c r="D79" s="251"/>
      <c r="E79" s="251"/>
      <c r="F79" s="252" t="s">
        <v>807</v>
      </c>
      <c r="G79" s="253"/>
      <c r="H79" s="231" t="s">
        <v>808</v>
      </c>
      <c r="I79" s="231" t="s">
        <v>809</v>
      </c>
      <c r="J79" s="231">
        <v>20</v>
      </c>
      <c r="K79" s="243"/>
    </row>
    <row r="80" spans="2:11" s="1" customFormat="1" ht="15" customHeight="1">
      <c r="B80" s="242"/>
      <c r="C80" s="231" t="s">
        <v>810</v>
      </c>
      <c r="D80" s="231"/>
      <c r="E80" s="231"/>
      <c r="F80" s="252" t="s">
        <v>807</v>
      </c>
      <c r="G80" s="253"/>
      <c r="H80" s="231" t="s">
        <v>811</v>
      </c>
      <c r="I80" s="231" t="s">
        <v>809</v>
      </c>
      <c r="J80" s="231">
        <v>120</v>
      </c>
      <c r="K80" s="243"/>
    </row>
    <row r="81" spans="2:11" s="1" customFormat="1" ht="15" customHeight="1">
      <c r="B81" s="254"/>
      <c r="C81" s="231" t="s">
        <v>812</v>
      </c>
      <c r="D81" s="231"/>
      <c r="E81" s="231"/>
      <c r="F81" s="252" t="s">
        <v>813</v>
      </c>
      <c r="G81" s="253"/>
      <c r="H81" s="231" t="s">
        <v>814</v>
      </c>
      <c r="I81" s="231" t="s">
        <v>809</v>
      </c>
      <c r="J81" s="231">
        <v>50</v>
      </c>
      <c r="K81" s="243"/>
    </row>
    <row r="82" spans="2:11" s="1" customFormat="1" ht="15" customHeight="1">
      <c r="B82" s="254"/>
      <c r="C82" s="231" t="s">
        <v>815</v>
      </c>
      <c r="D82" s="231"/>
      <c r="E82" s="231"/>
      <c r="F82" s="252" t="s">
        <v>807</v>
      </c>
      <c r="G82" s="253"/>
      <c r="H82" s="231" t="s">
        <v>816</v>
      </c>
      <c r="I82" s="231" t="s">
        <v>817</v>
      </c>
      <c r="J82" s="231"/>
      <c r="K82" s="243"/>
    </row>
    <row r="83" spans="2:11" s="1" customFormat="1" ht="15" customHeight="1">
      <c r="B83" s="254"/>
      <c r="C83" s="255" t="s">
        <v>818</v>
      </c>
      <c r="D83" s="255"/>
      <c r="E83" s="255"/>
      <c r="F83" s="256" t="s">
        <v>813</v>
      </c>
      <c r="G83" s="255"/>
      <c r="H83" s="255" t="s">
        <v>819</v>
      </c>
      <c r="I83" s="255" t="s">
        <v>809</v>
      </c>
      <c r="J83" s="255">
        <v>15</v>
      </c>
      <c r="K83" s="243"/>
    </row>
    <row r="84" spans="2:11" s="1" customFormat="1" ht="15" customHeight="1">
      <c r="B84" s="254"/>
      <c r="C84" s="255" t="s">
        <v>820</v>
      </c>
      <c r="D84" s="255"/>
      <c r="E84" s="255"/>
      <c r="F84" s="256" t="s">
        <v>813</v>
      </c>
      <c r="G84" s="255"/>
      <c r="H84" s="255" t="s">
        <v>821</v>
      </c>
      <c r="I84" s="255" t="s">
        <v>809</v>
      </c>
      <c r="J84" s="255">
        <v>15</v>
      </c>
      <c r="K84" s="243"/>
    </row>
    <row r="85" spans="2:11" s="1" customFormat="1" ht="15" customHeight="1">
      <c r="B85" s="254"/>
      <c r="C85" s="255" t="s">
        <v>822</v>
      </c>
      <c r="D85" s="255"/>
      <c r="E85" s="255"/>
      <c r="F85" s="256" t="s">
        <v>813</v>
      </c>
      <c r="G85" s="255"/>
      <c r="H85" s="255" t="s">
        <v>823</v>
      </c>
      <c r="I85" s="255" t="s">
        <v>809</v>
      </c>
      <c r="J85" s="255">
        <v>20</v>
      </c>
      <c r="K85" s="243"/>
    </row>
    <row r="86" spans="2:11" s="1" customFormat="1" ht="15" customHeight="1">
      <c r="B86" s="254"/>
      <c r="C86" s="255" t="s">
        <v>824</v>
      </c>
      <c r="D86" s="255"/>
      <c r="E86" s="255"/>
      <c r="F86" s="256" t="s">
        <v>813</v>
      </c>
      <c r="G86" s="255"/>
      <c r="H86" s="255" t="s">
        <v>825</v>
      </c>
      <c r="I86" s="255" t="s">
        <v>809</v>
      </c>
      <c r="J86" s="255">
        <v>20</v>
      </c>
      <c r="K86" s="243"/>
    </row>
    <row r="87" spans="2:11" s="1" customFormat="1" ht="15" customHeight="1">
      <c r="B87" s="254"/>
      <c r="C87" s="231" t="s">
        <v>826</v>
      </c>
      <c r="D87" s="231"/>
      <c r="E87" s="231"/>
      <c r="F87" s="252" t="s">
        <v>813</v>
      </c>
      <c r="G87" s="253"/>
      <c r="H87" s="231" t="s">
        <v>827</v>
      </c>
      <c r="I87" s="231" t="s">
        <v>809</v>
      </c>
      <c r="J87" s="231">
        <v>50</v>
      </c>
      <c r="K87" s="243"/>
    </row>
    <row r="88" spans="2:11" s="1" customFormat="1" ht="15" customHeight="1">
      <c r="B88" s="254"/>
      <c r="C88" s="231" t="s">
        <v>828</v>
      </c>
      <c r="D88" s="231"/>
      <c r="E88" s="231"/>
      <c r="F88" s="252" t="s">
        <v>813</v>
      </c>
      <c r="G88" s="253"/>
      <c r="H88" s="231" t="s">
        <v>829</v>
      </c>
      <c r="I88" s="231" t="s">
        <v>809</v>
      </c>
      <c r="J88" s="231">
        <v>20</v>
      </c>
      <c r="K88" s="243"/>
    </row>
    <row r="89" spans="2:11" s="1" customFormat="1" ht="15" customHeight="1">
      <c r="B89" s="254"/>
      <c r="C89" s="231" t="s">
        <v>830</v>
      </c>
      <c r="D89" s="231"/>
      <c r="E89" s="231"/>
      <c r="F89" s="252" t="s">
        <v>813</v>
      </c>
      <c r="G89" s="253"/>
      <c r="H89" s="231" t="s">
        <v>831</v>
      </c>
      <c r="I89" s="231" t="s">
        <v>809</v>
      </c>
      <c r="J89" s="231">
        <v>20</v>
      </c>
      <c r="K89" s="243"/>
    </row>
    <row r="90" spans="2:11" s="1" customFormat="1" ht="15" customHeight="1">
      <c r="B90" s="254"/>
      <c r="C90" s="231" t="s">
        <v>832</v>
      </c>
      <c r="D90" s="231"/>
      <c r="E90" s="231"/>
      <c r="F90" s="252" t="s">
        <v>813</v>
      </c>
      <c r="G90" s="253"/>
      <c r="H90" s="231" t="s">
        <v>833</v>
      </c>
      <c r="I90" s="231" t="s">
        <v>809</v>
      </c>
      <c r="J90" s="231">
        <v>50</v>
      </c>
      <c r="K90" s="243"/>
    </row>
    <row r="91" spans="2:11" s="1" customFormat="1" ht="15" customHeight="1">
      <c r="B91" s="254"/>
      <c r="C91" s="231" t="s">
        <v>834</v>
      </c>
      <c r="D91" s="231"/>
      <c r="E91" s="231"/>
      <c r="F91" s="252" t="s">
        <v>813</v>
      </c>
      <c r="G91" s="253"/>
      <c r="H91" s="231" t="s">
        <v>834</v>
      </c>
      <c r="I91" s="231" t="s">
        <v>809</v>
      </c>
      <c r="J91" s="231">
        <v>50</v>
      </c>
      <c r="K91" s="243"/>
    </row>
    <row r="92" spans="2:11" s="1" customFormat="1" ht="15" customHeight="1">
      <c r="B92" s="254"/>
      <c r="C92" s="231" t="s">
        <v>835</v>
      </c>
      <c r="D92" s="231"/>
      <c r="E92" s="231"/>
      <c r="F92" s="252" t="s">
        <v>813</v>
      </c>
      <c r="G92" s="253"/>
      <c r="H92" s="231" t="s">
        <v>836</v>
      </c>
      <c r="I92" s="231" t="s">
        <v>809</v>
      </c>
      <c r="J92" s="231">
        <v>255</v>
      </c>
      <c r="K92" s="243"/>
    </row>
    <row r="93" spans="2:11" s="1" customFormat="1" ht="15" customHeight="1">
      <c r="B93" s="254"/>
      <c r="C93" s="231" t="s">
        <v>837</v>
      </c>
      <c r="D93" s="231"/>
      <c r="E93" s="231"/>
      <c r="F93" s="252" t="s">
        <v>807</v>
      </c>
      <c r="G93" s="253"/>
      <c r="H93" s="231" t="s">
        <v>838</v>
      </c>
      <c r="I93" s="231" t="s">
        <v>839</v>
      </c>
      <c r="J93" s="231"/>
      <c r="K93" s="243"/>
    </row>
    <row r="94" spans="2:11" s="1" customFormat="1" ht="15" customHeight="1">
      <c r="B94" s="254"/>
      <c r="C94" s="231" t="s">
        <v>840</v>
      </c>
      <c r="D94" s="231"/>
      <c r="E94" s="231"/>
      <c r="F94" s="252" t="s">
        <v>807</v>
      </c>
      <c r="G94" s="253"/>
      <c r="H94" s="231" t="s">
        <v>841</v>
      </c>
      <c r="I94" s="231" t="s">
        <v>842</v>
      </c>
      <c r="J94" s="231"/>
      <c r="K94" s="243"/>
    </row>
    <row r="95" spans="2:11" s="1" customFormat="1" ht="15" customHeight="1">
      <c r="B95" s="254"/>
      <c r="C95" s="231" t="s">
        <v>843</v>
      </c>
      <c r="D95" s="231"/>
      <c r="E95" s="231"/>
      <c r="F95" s="252" t="s">
        <v>807</v>
      </c>
      <c r="G95" s="253"/>
      <c r="H95" s="231" t="s">
        <v>843</v>
      </c>
      <c r="I95" s="231" t="s">
        <v>842</v>
      </c>
      <c r="J95" s="231"/>
      <c r="K95" s="243"/>
    </row>
    <row r="96" spans="2:11" s="1" customFormat="1" ht="15" customHeight="1">
      <c r="B96" s="254"/>
      <c r="C96" s="231" t="s">
        <v>37</v>
      </c>
      <c r="D96" s="231"/>
      <c r="E96" s="231"/>
      <c r="F96" s="252" t="s">
        <v>807</v>
      </c>
      <c r="G96" s="253"/>
      <c r="H96" s="231" t="s">
        <v>844</v>
      </c>
      <c r="I96" s="231" t="s">
        <v>842</v>
      </c>
      <c r="J96" s="231"/>
      <c r="K96" s="243"/>
    </row>
    <row r="97" spans="2:11" s="1" customFormat="1" ht="15" customHeight="1">
      <c r="B97" s="254"/>
      <c r="C97" s="231" t="s">
        <v>47</v>
      </c>
      <c r="D97" s="231"/>
      <c r="E97" s="231"/>
      <c r="F97" s="252" t="s">
        <v>807</v>
      </c>
      <c r="G97" s="253"/>
      <c r="H97" s="231" t="s">
        <v>845</v>
      </c>
      <c r="I97" s="231" t="s">
        <v>842</v>
      </c>
      <c r="J97" s="231"/>
      <c r="K97" s="243"/>
    </row>
    <row r="98" spans="2:11" s="1" customFormat="1" ht="15" customHeight="1">
      <c r="B98" s="257"/>
      <c r="C98" s="258"/>
      <c r="D98" s="258"/>
      <c r="E98" s="258"/>
      <c r="F98" s="258"/>
      <c r="G98" s="258"/>
      <c r="H98" s="258"/>
      <c r="I98" s="258"/>
      <c r="J98" s="258"/>
      <c r="K98" s="259"/>
    </row>
    <row r="99" spans="2:11" s="1" customFormat="1" ht="18.75" customHeight="1">
      <c r="B99" s="260"/>
      <c r="C99" s="261"/>
      <c r="D99" s="261"/>
      <c r="E99" s="261"/>
      <c r="F99" s="261"/>
      <c r="G99" s="261"/>
      <c r="H99" s="261"/>
      <c r="I99" s="261"/>
      <c r="J99" s="261"/>
      <c r="K99" s="260"/>
    </row>
    <row r="100" spans="2:11" s="1" customFormat="1" ht="18.75" customHeight="1">
      <c r="B100" s="238"/>
      <c r="C100" s="238"/>
      <c r="D100" s="238"/>
      <c r="E100" s="238"/>
      <c r="F100" s="238"/>
      <c r="G100" s="238"/>
      <c r="H100" s="238"/>
      <c r="I100" s="238"/>
      <c r="J100" s="238"/>
      <c r="K100" s="238"/>
    </row>
    <row r="101" spans="2:11" s="1" customFormat="1" ht="7.5" customHeight="1">
      <c r="B101" s="239"/>
      <c r="C101" s="240"/>
      <c r="D101" s="240"/>
      <c r="E101" s="240"/>
      <c r="F101" s="240"/>
      <c r="G101" s="240"/>
      <c r="H101" s="240"/>
      <c r="I101" s="240"/>
      <c r="J101" s="240"/>
      <c r="K101" s="241"/>
    </row>
    <row r="102" spans="2:11" s="1" customFormat="1" ht="45" customHeight="1">
      <c r="B102" s="242"/>
      <c r="C102" s="360" t="s">
        <v>846</v>
      </c>
      <c r="D102" s="360"/>
      <c r="E102" s="360"/>
      <c r="F102" s="360"/>
      <c r="G102" s="360"/>
      <c r="H102" s="360"/>
      <c r="I102" s="360"/>
      <c r="J102" s="360"/>
      <c r="K102" s="243"/>
    </row>
    <row r="103" spans="2:11" s="1" customFormat="1" ht="17.25" customHeight="1">
      <c r="B103" s="242"/>
      <c r="C103" s="244" t="s">
        <v>801</v>
      </c>
      <c r="D103" s="244"/>
      <c r="E103" s="244"/>
      <c r="F103" s="244" t="s">
        <v>802</v>
      </c>
      <c r="G103" s="245"/>
      <c r="H103" s="244" t="s">
        <v>53</v>
      </c>
      <c r="I103" s="244" t="s">
        <v>56</v>
      </c>
      <c r="J103" s="244" t="s">
        <v>803</v>
      </c>
      <c r="K103" s="243"/>
    </row>
    <row r="104" spans="2:11" s="1" customFormat="1" ht="17.25" customHeight="1">
      <c r="B104" s="242"/>
      <c r="C104" s="246" t="s">
        <v>804</v>
      </c>
      <c r="D104" s="246"/>
      <c r="E104" s="246"/>
      <c r="F104" s="247" t="s">
        <v>805</v>
      </c>
      <c r="G104" s="248"/>
      <c r="H104" s="246"/>
      <c r="I104" s="246"/>
      <c r="J104" s="246" t="s">
        <v>806</v>
      </c>
      <c r="K104" s="243"/>
    </row>
    <row r="105" spans="2:11" s="1" customFormat="1" ht="5.25" customHeight="1">
      <c r="B105" s="242"/>
      <c r="C105" s="244"/>
      <c r="D105" s="244"/>
      <c r="E105" s="244"/>
      <c r="F105" s="244"/>
      <c r="G105" s="262"/>
      <c r="H105" s="244"/>
      <c r="I105" s="244"/>
      <c r="J105" s="244"/>
      <c r="K105" s="243"/>
    </row>
    <row r="106" spans="2:11" s="1" customFormat="1" ht="15" customHeight="1">
      <c r="B106" s="242"/>
      <c r="C106" s="231" t="s">
        <v>52</v>
      </c>
      <c r="D106" s="251"/>
      <c r="E106" s="251"/>
      <c r="F106" s="252" t="s">
        <v>807</v>
      </c>
      <c r="G106" s="231"/>
      <c r="H106" s="231" t="s">
        <v>847</v>
      </c>
      <c r="I106" s="231" t="s">
        <v>809</v>
      </c>
      <c r="J106" s="231">
        <v>20</v>
      </c>
      <c r="K106" s="243"/>
    </row>
    <row r="107" spans="2:11" s="1" customFormat="1" ht="15" customHeight="1">
      <c r="B107" s="242"/>
      <c r="C107" s="231" t="s">
        <v>810</v>
      </c>
      <c r="D107" s="231"/>
      <c r="E107" s="231"/>
      <c r="F107" s="252" t="s">
        <v>807</v>
      </c>
      <c r="G107" s="231"/>
      <c r="H107" s="231" t="s">
        <v>847</v>
      </c>
      <c r="I107" s="231" t="s">
        <v>809</v>
      </c>
      <c r="J107" s="231">
        <v>120</v>
      </c>
      <c r="K107" s="243"/>
    </row>
    <row r="108" spans="2:11" s="1" customFormat="1" ht="15" customHeight="1">
      <c r="B108" s="254"/>
      <c r="C108" s="231" t="s">
        <v>812</v>
      </c>
      <c r="D108" s="231"/>
      <c r="E108" s="231"/>
      <c r="F108" s="252" t="s">
        <v>813</v>
      </c>
      <c r="G108" s="231"/>
      <c r="H108" s="231" t="s">
        <v>847</v>
      </c>
      <c r="I108" s="231" t="s">
        <v>809</v>
      </c>
      <c r="J108" s="231">
        <v>50</v>
      </c>
      <c r="K108" s="243"/>
    </row>
    <row r="109" spans="2:11" s="1" customFormat="1" ht="15" customHeight="1">
      <c r="B109" s="254"/>
      <c r="C109" s="231" t="s">
        <v>815</v>
      </c>
      <c r="D109" s="231"/>
      <c r="E109" s="231"/>
      <c r="F109" s="252" t="s">
        <v>807</v>
      </c>
      <c r="G109" s="231"/>
      <c r="H109" s="231" t="s">
        <v>847</v>
      </c>
      <c r="I109" s="231" t="s">
        <v>817</v>
      </c>
      <c r="J109" s="231"/>
      <c r="K109" s="243"/>
    </row>
    <row r="110" spans="2:11" s="1" customFormat="1" ht="15" customHeight="1">
      <c r="B110" s="254"/>
      <c r="C110" s="231" t="s">
        <v>826</v>
      </c>
      <c r="D110" s="231"/>
      <c r="E110" s="231"/>
      <c r="F110" s="252" t="s">
        <v>813</v>
      </c>
      <c r="G110" s="231"/>
      <c r="H110" s="231" t="s">
        <v>847</v>
      </c>
      <c r="I110" s="231" t="s">
        <v>809</v>
      </c>
      <c r="J110" s="231">
        <v>50</v>
      </c>
      <c r="K110" s="243"/>
    </row>
    <row r="111" spans="2:11" s="1" customFormat="1" ht="15" customHeight="1">
      <c r="B111" s="254"/>
      <c r="C111" s="231" t="s">
        <v>834</v>
      </c>
      <c r="D111" s="231"/>
      <c r="E111" s="231"/>
      <c r="F111" s="252" t="s">
        <v>813</v>
      </c>
      <c r="G111" s="231"/>
      <c r="H111" s="231" t="s">
        <v>847</v>
      </c>
      <c r="I111" s="231" t="s">
        <v>809</v>
      </c>
      <c r="J111" s="231">
        <v>50</v>
      </c>
      <c r="K111" s="243"/>
    </row>
    <row r="112" spans="2:11" s="1" customFormat="1" ht="15" customHeight="1">
      <c r="B112" s="254"/>
      <c r="C112" s="231" t="s">
        <v>832</v>
      </c>
      <c r="D112" s="231"/>
      <c r="E112" s="231"/>
      <c r="F112" s="252" t="s">
        <v>813</v>
      </c>
      <c r="G112" s="231"/>
      <c r="H112" s="231" t="s">
        <v>847</v>
      </c>
      <c r="I112" s="231" t="s">
        <v>809</v>
      </c>
      <c r="J112" s="231">
        <v>50</v>
      </c>
      <c r="K112" s="243"/>
    </row>
    <row r="113" spans="2:11" s="1" customFormat="1" ht="15" customHeight="1">
      <c r="B113" s="254"/>
      <c r="C113" s="231" t="s">
        <v>52</v>
      </c>
      <c r="D113" s="231"/>
      <c r="E113" s="231"/>
      <c r="F113" s="252" t="s">
        <v>807</v>
      </c>
      <c r="G113" s="231"/>
      <c r="H113" s="231" t="s">
        <v>848</v>
      </c>
      <c r="I113" s="231" t="s">
        <v>809</v>
      </c>
      <c r="J113" s="231">
        <v>20</v>
      </c>
      <c r="K113" s="243"/>
    </row>
    <row r="114" spans="2:11" s="1" customFormat="1" ht="15" customHeight="1">
      <c r="B114" s="254"/>
      <c r="C114" s="231" t="s">
        <v>849</v>
      </c>
      <c r="D114" s="231"/>
      <c r="E114" s="231"/>
      <c r="F114" s="252" t="s">
        <v>807</v>
      </c>
      <c r="G114" s="231"/>
      <c r="H114" s="231" t="s">
        <v>850</v>
      </c>
      <c r="I114" s="231" t="s">
        <v>809</v>
      </c>
      <c r="J114" s="231">
        <v>120</v>
      </c>
      <c r="K114" s="243"/>
    </row>
    <row r="115" spans="2:11" s="1" customFormat="1" ht="15" customHeight="1">
      <c r="B115" s="254"/>
      <c r="C115" s="231" t="s">
        <v>37</v>
      </c>
      <c r="D115" s="231"/>
      <c r="E115" s="231"/>
      <c r="F115" s="252" t="s">
        <v>807</v>
      </c>
      <c r="G115" s="231"/>
      <c r="H115" s="231" t="s">
        <v>851</v>
      </c>
      <c r="I115" s="231" t="s">
        <v>842</v>
      </c>
      <c r="J115" s="231"/>
      <c r="K115" s="243"/>
    </row>
    <row r="116" spans="2:11" s="1" customFormat="1" ht="15" customHeight="1">
      <c r="B116" s="254"/>
      <c r="C116" s="231" t="s">
        <v>47</v>
      </c>
      <c r="D116" s="231"/>
      <c r="E116" s="231"/>
      <c r="F116" s="252" t="s">
        <v>807</v>
      </c>
      <c r="G116" s="231"/>
      <c r="H116" s="231" t="s">
        <v>852</v>
      </c>
      <c r="I116" s="231" t="s">
        <v>842</v>
      </c>
      <c r="J116" s="231"/>
      <c r="K116" s="243"/>
    </row>
    <row r="117" spans="2:11" s="1" customFormat="1" ht="15" customHeight="1">
      <c r="B117" s="254"/>
      <c r="C117" s="231" t="s">
        <v>56</v>
      </c>
      <c r="D117" s="231"/>
      <c r="E117" s="231"/>
      <c r="F117" s="252" t="s">
        <v>807</v>
      </c>
      <c r="G117" s="231"/>
      <c r="H117" s="231" t="s">
        <v>853</v>
      </c>
      <c r="I117" s="231" t="s">
        <v>854</v>
      </c>
      <c r="J117" s="231"/>
      <c r="K117" s="243"/>
    </row>
    <row r="118" spans="2:11" s="1" customFormat="1" ht="15" customHeight="1">
      <c r="B118" s="257"/>
      <c r="C118" s="263"/>
      <c r="D118" s="263"/>
      <c r="E118" s="263"/>
      <c r="F118" s="263"/>
      <c r="G118" s="263"/>
      <c r="H118" s="263"/>
      <c r="I118" s="263"/>
      <c r="J118" s="263"/>
      <c r="K118" s="259"/>
    </row>
    <row r="119" spans="2:11" s="1" customFormat="1" ht="18.75" customHeight="1">
      <c r="B119" s="264"/>
      <c r="C119" s="265"/>
      <c r="D119" s="265"/>
      <c r="E119" s="265"/>
      <c r="F119" s="266"/>
      <c r="G119" s="265"/>
      <c r="H119" s="265"/>
      <c r="I119" s="265"/>
      <c r="J119" s="265"/>
      <c r="K119" s="264"/>
    </row>
    <row r="120" spans="2:11" s="1" customFormat="1" ht="18.75" customHeight="1">
      <c r="B120" s="238"/>
      <c r="C120" s="238"/>
      <c r="D120" s="238"/>
      <c r="E120" s="238"/>
      <c r="F120" s="238"/>
      <c r="G120" s="238"/>
      <c r="H120" s="238"/>
      <c r="I120" s="238"/>
      <c r="J120" s="238"/>
      <c r="K120" s="238"/>
    </row>
    <row r="121" spans="2:11" s="1" customFormat="1" ht="7.5" customHeight="1">
      <c r="B121" s="267"/>
      <c r="C121" s="268"/>
      <c r="D121" s="268"/>
      <c r="E121" s="268"/>
      <c r="F121" s="268"/>
      <c r="G121" s="268"/>
      <c r="H121" s="268"/>
      <c r="I121" s="268"/>
      <c r="J121" s="268"/>
      <c r="K121" s="269"/>
    </row>
    <row r="122" spans="2:11" s="1" customFormat="1" ht="45" customHeight="1">
      <c r="B122" s="270"/>
      <c r="C122" s="358" t="s">
        <v>855</v>
      </c>
      <c r="D122" s="358"/>
      <c r="E122" s="358"/>
      <c r="F122" s="358"/>
      <c r="G122" s="358"/>
      <c r="H122" s="358"/>
      <c r="I122" s="358"/>
      <c r="J122" s="358"/>
      <c r="K122" s="271"/>
    </row>
    <row r="123" spans="2:11" s="1" customFormat="1" ht="17.25" customHeight="1">
      <c r="B123" s="272"/>
      <c r="C123" s="244" t="s">
        <v>801</v>
      </c>
      <c r="D123" s="244"/>
      <c r="E123" s="244"/>
      <c r="F123" s="244" t="s">
        <v>802</v>
      </c>
      <c r="G123" s="245"/>
      <c r="H123" s="244" t="s">
        <v>53</v>
      </c>
      <c r="I123" s="244" t="s">
        <v>56</v>
      </c>
      <c r="J123" s="244" t="s">
        <v>803</v>
      </c>
      <c r="K123" s="273"/>
    </row>
    <row r="124" spans="2:11" s="1" customFormat="1" ht="17.25" customHeight="1">
      <c r="B124" s="272"/>
      <c r="C124" s="246" t="s">
        <v>804</v>
      </c>
      <c r="D124" s="246"/>
      <c r="E124" s="246"/>
      <c r="F124" s="247" t="s">
        <v>805</v>
      </c>
      <c r="G124" s="248"/>
      <c r="H124" s="246"/>
      <c r="I124" s="246"/>
      <c r="J124" s="246" t="s">
        <v>806</v>
      </c>
      <c r="K124" s="273"/>
    </row>
    <row r="125" spans="2:11" s="1" customFormat="1" ht="5.25" customHeight="1">
      <c r="B125" s="274"/>
      <c r="C125" s="249"/>
      <c r="D125" s="249"/>
      <c r="E125" s="249"/>
      <c r="F125" s="249"/>
      <c r="G125" s="275"/>
      <c r="H125" s="249"/>
      <c r="I125" s="249"/>
      <c r="J125" s="249"/>
      <c r="K125" s="276"/>
    </row>
    <row r="126" spans="2:11" s="1" customFormat="1" ht="15" customHeight="1">
      <c r="B126" s="274"/>
      <c r="C126" s="231" t="s">
        <v>810</v>
      </c>
      <c r="D126" s="251"/>
      <c r="E126" s="251"/>
      <c r="F126" s="252" t="s">
        <v>807</v>
      </c>
      <c r="G126" s="231"/>
      <c r="H126" s="231" t="s">
        <v>847</v>
      </c>
      <c r="I126" s="231" t="s">
        <v>809</v>
      </c>
      <c r="J126" s="231">
        <v>120</v>
      </c>
      <c r="K126" s="277"/>
    </row>
    <row r="127" spans="2:11" s="1" customFormat="1" ht="15" customHeight="1">
      <c r="B127" s="274"/>
      <c r="C127" s="231" t="s">
        <v>856</v>
      </c>
      <c r="D127" s="231"/>
      <c r="E127" s="231"/>
      <c r="F127" s="252" t="s">
        <v>807</v>
      </c>
      <c r="G127" s="231"/>
      <c r="H127" s="231" t="s">
        <v>857</v>
      </c>
      <c r="I127" s="231" t="s">
        <v>809</v>
      </c>
      <c r="J127" s="231" t="s">
        <v>858</v>
      </c>
      <c r="K127" s="277"/>
    </row>
    <row r="128" spans="2:11" s="1" customFormat="1" ht="15" customHeight="1">
      <c r="B128" s="274"/>
      <c r="C128" s="231" t="s">
        <v>755</v>
      </c>
      <c r="D128" s="231"/>
      <c r="E128" s="231"/>
      <c r="F128" s="252" t="s">
        <v>807</v>
      </c>
      <c r="G128" s="231"/>
      <c r="H128" s="231" t="s">
        <v>859</v>
      </c>
      <c r="I128" s="231" t="s">
        <v>809</v>
      </c>
      <c r="J128" s="231" t="s">
        <v>858</v>
      </c>
      <c r="K128" s="277"/>
    </row>
    <row r="129" spans="2:11" s="1" customFormat="1" ht="15" customHeight="1">
      <c r="B129" s="274"/>
      <c r="C129" s="231" t="s">
        <v>818</v>
      </c>
      <c r="D129" s="231"/>
      <c r="E129" s="231"/>
      <c r="F129" s="252" t="s">
        <v>813</v>
      </c>
      <c r="G129" s="231"/>
      <c r="H129" s="231" t="s">
        <v>819</v>
      </c>
      <c r="I129" s="231" t="s">
        <v>809</v>
      </c>
      <c r="J129" s="231">
        <v>15</v>
      </c>
      <c r="K129" s="277"/>
    </row>
    <row r="130" spans="2:11" s="1" customFormat="1" ht="15" customHeight="1">
      <c r="B130" s="274"/>
      <c r="C130" s="255" t="s">
        <v>820</v>
      </c>
      <c r="D130" s="255"/>
      <c r="E130" s="255"/>
      <c r="F130" s="256" t="s">
        <v>813</v>
      </c>
      <c r="G130" s="255"/>
      <c r="H130" s="255" t="s">
        <v>821</v>
      </c>
      <c r="I130" s="255" t="s">
        <v>809</v>
      </c>
      <c r="J130" s="255">
        <v>15</v>
      </c>
      <c r="K130" s="277"/>
    </row>
    <row r="131" spans="2:11" s="1" customFormat="1" ht="15" customHeight="1">
      <c r="B131" s="274"/>
      <c r="C131" s="255" t="s">
        <v>822</v>
      </c>
      <c r="D131" s="255"/>
      <c r="E131" s="255"/>
      <c r="F131" s="256" t="s">
        <v>813</v>
      </c>
      <c r="G131" s="255"/>
      <c r="H131" s="255" t="s">
        <v>823</v>
      </c>
      <c r="I131" s="255" t="s">
        <v>809</v>
      </c>
      <c r="J131" s="255">
        <v>20</v>
      </c>
      <c r="K131" s="277"/>
    </row>
    <row r="132" spans="2:11" s="1" customFormat="1" ht="15" customHeight="1">
      <c r="B132" s="274"/>
      <c r="C132" s="255" t="s">
        <v>824</v>
      </c>
      <c r="D132" s="255"/>
      <c r="E132" s="255"/>
      <c r="F132" s="256" t="s">
        <v>813</v>
      </c>
      <c r="G132" s="255"/>
      <c r="H132" s="255" t="s">
        <v>825</v>
      </c>
      <c r="I132" s="255" t="s">
        <v>809</v>
      </c>
      <c r="J132" s="255">
        <v>20</v>
      </c>
      <c r="K132" s="277"/>
    </row>
    <row r="133" spans="2:11" s="1" customFormat="1" ht="15" customHeight="1">
      <c r="B133" s="274"/>
      <c r="C133" s="231" t="s">
        <v>812</v>
      </c>
      <c r="D133" s="231"/>
      <c r="E133" s="231"/>
      <c r="F133" s="252" t="s">
        <v>813</v>
      </c>
      <c r="G133" s="231"/>
      <c r="H133" s="231" t="s">
        <v>847</v>
      </c>
      <c r="I133" s="231" t="s">
        <v>809</v>
      </c>
      <c r="J133" s="231">
        <v>50</v>
      </c>
      <c r="K133" s="277"/>
    </row>
    <row r="134" spans="2:11" s="1" customFormat="1" ht="15" customHeight="1">
      <c r="B134" s="274"/>
      <c r="C134" s="231" t="s">
        <v>826</v>
      </c>
      <c r="D134" s="231"/>
      <c r="E134" s="231"/>
      <c r="F134" s="252" t="s">
        <v>813</v>
      </c>
      <c r="G134" s="231"/>
      <c r="H134" s="231" t="s">
        <v>847</v>
      </c>
      <c r="I134" s="231" t="s">
        <v>809</v>
      </c>
      <c r="J134" s="231">
        <v>50</v>
      </c>
      <c r="K134" s="277"/>
    </row>
    <row r="135" spans="2:11" s="1" customFormat="1" ht="15" customHeight="1">
      <c r="B135" s="274"/>
      <c r="C135" s="231" t="s">
        <v>832</v>
      </c>
      <c r="D135" s="231"/>
      <c r="E135" s="231"/>
      <c r="F135" s="252" t="s">
        <v>813</v>
      </c>
      <c r="G135" s="231"/>
      <c r="H135" s="231" t="s">
        <v>847</v>
      </c>
      <c r="I135" s="231" t="s">
        <v>809</v>
      </c>
      <c r="J135" s="231">
        <v>50</v>
      </c>
      <c r="K135" s="277"/>
    </row>
    <row r="136" spans="2:11" s="1" customFormat="1" ht="15" customHeight="1">
      <c r="B136" s="274"/>
      <c r="C136" s="231" t="s">
        <v>834</v>
      </c>
      <c r="D136" s="231"/>
      <c r="E136" s="231"/>
      <c r="F136" s="252" t="s">
        <v>813</v>
      </c>
      <c r="G136" s="231"/>
      <c r="H136" s="231" t="s">
        <v>847</v>
      </c>
      <c r="I136" s="231" t="s">
        <v>809</v>
      </c>
      <c r="J136" s="231">
        <v>50</v>
      </c>
      <c r="K136" s="277"/>
    </row>
    <row r="137" spans="2:11" s="1" customFormat="1" ht="15" customHeight="1">
      <c r="B137" s="274"/>
      <c r="C137" s="231" t="s">
        <v>835</v>
      </c>
      <c r="D137" s="231"/>
      <c r="E137" s="231"/>
      <c r="F137" s="252" t="s">
        <v>813</v>
      </c>
      <c r="G137" s="231"/>
      <c r="H137" s="231" t="s">
        <v>860</v>
      </c>
      <c r="I137" s="231" t="s">
        <v>809</v>
      </c>
      <c r="J137" s="231">
        <v>255</v>
      </c>
      <c r="K137" s="277"/>
    </row>
    <row r="138" spans="2:11" s="1" customFormat="1" ht="15" customHeight="1">
      <c r="B138" s="274"/>
      <c r="C138" s="231" t="s">
        <v>837</v>
      </c>
      <c r="D138" s="231"/>
      <c r="E138" s="231"/>
      <c r="F138" s="252" t="s">
        <v>807</v>
      </c>
      <c r="G138" s="231"/>
      <c r="H138" s="231" t="s">
        <v>861</v>
      </c>
      <c r="I138" s="231" t="s">
        <v>839</v>
      </c>
      <c r="J138" s="231"/>
      <c r="K138" s="277"/>
    </row>
    <row r="139" spans="2:11" s="1" customFormat="1" ht="15" customHeight="1">
      <c r="B139" s="274"/>
      <c r="C139" s="231" t="s">
        <v>840</v>
      </c>
      <c r="D139" s="231"/>
      <c r="E139" s="231"/>
      <c r="F139" s="252" t="s">
        <v>807</v>
      </c>
      <c r="G139" s="231"/>
      <c r="H139" s="231" t="s">
        <v>862</v>
      </c>
      <c r="I139" s="231" t="s">
        <v>842</v>
      </c>
      <c r="J139" s="231"/>
      <c r="K139" s="277"/>
    </row>
    <row r="140" spans="2:11" s="1" customFormat="1" ht="15" customHeight="1">
      <c r="B140" s="274"/>
      <c r="C140" s="231" t="s">
        <v>843</v>
      </c>
      <c r="D140" s="231"/>
      <c r="E140" s="231"/>
      <c r="F140" s="252" t="s">
        <v>807</v>
      </c>
      <c r="G140" s="231"/>
      <c r="H140" s="231" t="s">
        <v>843</v>
      </c>
      <c r="I140" s="231" t="s">
        <v>842</v>
      </c>
      <c r="J140" s="231"/>
      <c r="K140" s="277"/>
    </row>
    <row r="141" spans="2:11" s="1" customFormat="1" ht="15" customHeight="1">
      <c r="B141" s="274"/>
      <c r="C141" s="231" t="s">
        <v>37</v>
      </c>
      <c r="D141" s="231"/>
      <c r="E141" s="231"/>
      <c r="F141" s="252" t="s">
        <v>807</v>
      </c>
      <c r="G141" s="231"/>
      <c r="H141" s="231" t="s">
        <v>863</v>
      </c>
      <c r="I141" s="231" t="s">
        <v>842</v>
      </c>
      <c r="J141" s="231"/>
      <c r="K141" s="277"/>
    </row>
    <row r="142" spans="2:11" s="1" customFormat="1" ht="15" customHeight="1">
      <c r="B142" s="274"/>
      <c r="C142" s="231" t="s">
        <v>864</v>
      </c>
      <c r="D142" s="231"/>
      <c r="E142" s="231"/>
      <c r="F142" s="252" t="s">
        <v>807</v>
      </c>
      <c r="G142" s="231"/>
      <c r="H142" s="231" t="s">
        <v>865</v>
      </c>
      <c r="I142" s="231" t="s">
        <v>842</v>
      </c>
      <c r="J142" s="231"/>
      <c r="K142" s="277"/>
    </row>
    <row r="143" spans="2:11" s="1" customFormat="1" ht="15" customHeight="1">
      <c r="B143" s="278"/>
      <c r="C143" s="279"/>
      <c r="D143" s="279"/>
      <c r="E143" s="279"/>
      <c r="F143" s="279"/>
      <c r="G143" s="279"/>
      <c r="H143" s="279"/>
      <c r="I143" s="279"/>
      <c r="J143" s="279"/>
      <c r="K143" s="280"/>
    </row>
    <row r="144" spans="2:11" s="1" customFormat="1" ht="18.75" customHeight="1">
      <c r="B144" s="265"/>
      <c r="C144" s="265"/>
      <c r="D144" s="265"/>
      <c r="E144" s="265"/>
      <c r="F144" s="266"/>
      <c r="G144" s="265"/>
      <c r="H144" s="265"/>
      <c r="I144" s="265"/>
      <c r="J144" s="265"/>
      <c r="K144" s="265"/>
    </row>
    <row r="145" spans="2:11" s="1" customFormat="1" ht="18.75" customHeight="1">
      <c r="B145" s="238"/>
      <c r="C145" s="238"/>
      <c r="D145" s="238"/>
      <c r="E145" s="238"/>
      <c r="F145" s="238"/>
      <c r="G145" s="238"/>
      <c r="H145" s="238"/>
      <c r="I145" s="238"/>
      <c r="J145" s="238"/>
      <c r="K145" s="238"/>
    </row>
    <row r="146" spans="2:11" s="1" customFormat="1" ht="7.5" customHeight="1">
      <c r="B146" s="239"/>
      <c r="C146" s="240"/>
      <c r="D146" s="240"/>
      <c r="E146" s="240"/>
      <c r="F146" s="240"/>
      <c r="G146" s="240"/>
      <c r="H146" s="240"/>
      <c r="I146" s="240"/>
      <c r="J146" s="240"/>
      <c r="K146" s="241"/>
    </row>
    <row r="147" spans="2:11" s="1" customFormat="1" ht="45" customHeight="1">
      <c r="B147" s="242"/>
      <c r="C147" s="360" t="s">
        <v>866</v>
      </c>
      <c r="D147" s="360"/>
      <c r="E147" s="360"/>
      <c r="F147" s="360"/>
      <c r="G147" s="360"/>
      <c r="H147" s="360"/>
      <c r="I147" s="360"/>
      <c r="J147" s="360"/>
      <c r="K147" s="243"/>
    </row>
    <row r="148" spans="2:11" s="1" customFormat="1" ht="17.25" customHeight="1">
      <c r="B148" s="242"/>
      <c r="C148" s="244" t="s">
        <v>801</v>
      </c>
      <c r="D148" s="244"/>
      <c r="E148" s="244"/>
      <c r="F148" s="244" t="s">
        <v>802</v>
      </c>
      <c r="G148" s="245"/>
      <c r="H148" s="244" t="s">
        <v>53</v>
      </c>
      <c r="I148" s="244" t="s">
        <v>56</v>
      </c>
      <c r="J148" s="244" t="s">
        <v>803</v>
      </c>
      <c r="K148" s="243"/>
    </row>
    <row r="149" spans="2:11" s="1" customFormat="1" ht="17.25" customHeight="1">
      <c r="B149" s="242"/>
      <c r="C149" s="246" t="s">
        <v>804</v>
      </c>
      <c r="D149" s="246"/>
      <c r="E149" s="246"/>
      <c r="F149" s="247" t="s">
        <v>805</v>
      </c>
      <c r="G149" s="248"/>
      <c r="H149" s="246"/>
      <c r="I149" s="246"/>
      <c r="J149" s="246" t="s">
        <v>806</v>
      </c>
      <c r="K149" s="243"/>
    </row>
    <row r="150" spans="2:11" s="1" customFormat="1" ht="5.25" customHeight="1">
      <c r="B150" s="254"/>
      <c r="C150" s="249"/>
      <c r="D150" s="249"/>
      <c r="E150" s="249"/>
      <c r="F150" s="249"/>
      <c r="G150" s="250"/>
      <c r="H150" s="249"/>
      <c r="I150" s="249"/>
      <c r="J150" s="249"/>
      <c r="K150" s="277"/>
    </row>
    <row r="151" spans="2:11" s="1" customFormat="1" ht="15" customHeight="1">
      <c r="B151" s="254"/>
      <c r="C151" s="281" t="s">
        <v>810</v>
      </c>
      <c r="D151" s="231"/>
      <c r="E151" s="231"/>
      <c r="F151" s="282" t="s">
        <v>807</v>
      </c>
      <c r="G151" s="231"/>
      <c r="H151" s="281" t="s">
        <v>847</v>
      </c>
      <c r="I151" s="281" t="s">
        <v>809</v>
      </c>
      <c r="J151" s="281">
        <v>120</v>
      </c>
      <c r="K151" s="277"/>
    </row>
    <row r="152" spans="2:11" s="1" customFormat="1" ht="15" customHeight="1">
      <c r="B152" s="254"/>
      <c r="C152" s="281" t="s">
        <v>856</v>
      </c>
      <c r="D152" s="231"/>
      <c r="E152" s="231"/>
      <c r="F152" s="282" t="s">
        <v>807</v>
      </c>
      <c r="G152" s="231"/>
      <c r="H152" s="281" t="s">
        <v>867</v>
      </c>
      <c r="I152" s="281" t="s">
        <v>809</v>
      </c>
      <c r="J152" s="281" t="s">
        <v>858</v>
      </c>
      <c r="K152" s="277"/>
    </row>
    <row r="153" spans="2:11" s="1" customFormat="1" ht="15" customHeight="1">
      <c r="B153" s="254"/>
      <c r="C153" s="281" t="s">
        <v>755</v>
      </c>
      <c r="D153" s="231"/>
      <c r="E153" s="231"/>
      <c r="F153" s="282" t="s">
        <v>807</v>
      </c>
      <c r="G153" s="231"/>
      <c r="H153" s="281" t="s">
        <v>868</v>
      </c>
      <c r="I153" s="281" t="s">
        <v>809</v>
      </c>
      <c r="J153" s="281" t="s">
        <v>858</v>
      </c>
      <c r="K153" s="277"/>
    </row>
    <row r="154" spans="2:11" s="1" customFormat="1" ht="15" customHeight="1">
      <c r="B154" s="254"/>
      <c r="C154" s="281" t="s">
        <v>812</v>
      </c>
      <c r="D154" s="231"/>
      <c r="E154" s="231"/>
      <c r="F154" s="282" t="s">
        <v>813</v>
      </c>
      <c r="G154" s="231"/>
      <c r="H154" s="281" t="s">
        <v>847</v>
      </c>
      <c r="I154" s="281" t="s">
        <v>809</v>
      </c>
      <c r="J154" s="281">
        <v>50</v>
      </c>
      <c r="K154" s="277"/>
    </row>
    <row r="155" spans="2:11" s="1" customFormat="1" ht="15" customHeight="1">
      <c r="B155" s="254"/>
      <c r="C155" s="281" t="s">
        <v>815</v>
      </c>
      <c r="D155" s="231"/>
      <c r="E155" s="231"/>
      <c r="F155" s="282" t="s">
        <v>807</v>
      </c>
      <c r="G155" s="231"/>
      <c r="H155" s="281" t="s">
        <v>847</v>
      </c>
      <c r="I155" s="281" t="s">
        <v>817</v>
      </c>
      <c r="J155" s="281"/>
      <c r="K155" s="277"/>
    </row>
    <row r="156" spans="2:11" s="1" customFormat="1" ht="15" customHeight="1">
      <c r="B156" s="254"/>
      <c r="C156" s="281" t="s">
        <v>826</v>
      </c>
      <c r="D156" s="231"/>
      <c r="E156" s="231"/>
      <c r="F156" s="282" t="s">
        <v>813</v>
      </c>
      <c r="G156" s="231"/>
      <c r="H156" s="281" t="s">
        <v>847</v>
      </c>
      <c r="I156" s="281" t="s">
        <v>809</v>
      </c>
      <c r="J156" s="281">
        <v>50</v>
      </c>
      <c r="K156" s="277"/>
    </row>
    <row r="157" spans="2:11" s="1" customFormat="1" ht="15" customHeight="1">
      <c r="B157" s="254"/>
      <c r="C157" s="281" t="s">
        <v>834</v>
      </c>
      <c r="D157" s="231"/>
      <c r="E157" s="231"/>
      <c r="F157" s="282" t="s">
        <v>813</v>
      </c>
      <c r="G157" s="231"/>
      <c r="H157" s="281" t="s">
        <v>847</v>
      </c>
      <c r="I157" s="281" t="s">
        <v>809</v>
      </c>
      <c r="J157" s="281">
        <v>50</v>
      </c>
      <c r="K157" s="277"/>
    </row>
    <row r="158" spans="2:11" s="1" customFormat="1" ht="15" customHeight="1">
      <c r="B158" s="254"/>
      <c r="C158" s="281" t="s">
        <v>832</v>
      </c>
      <c r="D158" s="231"/>
      <c r="E158" s="231"/>
      <c r="F158" s="282" t="s">
        <v>813</v>
      </c>
      <c r="G158" s="231"/>
      <c r="H158" s="281" t="s">
        <v>847</v>
      </c>
      <c r="I158" s="281" t="s">
        <v>809</v>
      </c>
      <c r="J158" s="281">
        <v>50</v>
      </c>
      <c r="K158" s="277"/>
    </row>
    <row r="159" spans="2:11" s="1" customFormat="1" ht="15" customHeight="1">
      <c r="B159" s="254"/>
      <c r="C159" s="281" t="s">
        <v>93</v>
      </c>
      <c r="D159" s="231"/>
      <c r="E159" s="231"/>
      <c r="F159" s="282" t="s">
        <v>807</v>
      </c>
      <c r="G159" s="231"/>
      <c r="H159" s="281" t="s">
        <v>869</v>
      </c>
      <c r="I159" s="281" t="s">
        <v>809</v>
      </c>
      <c r="J159" s="281" t="s">
        <v>870</v>
      </c>
      <c r="K159" s="277"/>
    </row>
    <row r="160" spans="2:11" s="1" customFormat="1" ht="15" customHeight="1">
      <c r="B160" s="254"/>
      <c r="C160" s="281" t="s">
        <v>871</v>
      </c>
      <c r="D160" s="231"/>
      <c r="E160" s="231"/>
      <c r="F160" s="282" t="s">
        <v>807</v>
      </c>
      <c r="G160" s="231"/>
      <c r="H160" s="281" t="s">
        <v>872</v>
      </c>
      <c r="I160" s="281" t="s">
        <v>842</v>
      </c>
      <c r="J160" s="281"/>
      <c r="K160" s="277"/>
    </row>
    <row r="161" spans="2:11" s="1" customFormat="1" ht="15" customHeight="1">
      <c r="B161" s="283"/>
      <c r="C161" s="263"/>
      <c r="D161" s="263"/>
      <c r="E161" s="263"/>
      <c r="F161" s="263"/>
      <c r="G161" s="263"/>
      <c r="H161" s="263"/>
      <c r="I161" s="263"/>
      <c r="J161" s="263"/>
      <c r="K161" s="284"/>
    </row>
    <row r="162" spans="2:11" s="1" customFormat="1" ht="18.75" customHeight="1">
      <c r="B162" s="265"/>
      <c r="C162" s="275"/>
      <c r="D162" s="275"/>
      <c r="E162" s="275"/>
      <c r="F162" s="285"/>
      <c r="G162" s="275"/>
      <c r="H162" s="275"/>
      <c r="I162" s="275"/>
      <c r="J162" s="275"/>
      <c r="K162" s="265"/>
    </row>
    <row r="163" spans="2:11" s="1" customFormat="1" ht="18.75" customHeight="1">
      <c r="B163" s="238"/>
      <c r="C163" s="238"/>
      <c r="D163" s="238"/>
      <c r="E163" s="238"/>
      <c r="F163" s="238"/>
      <c r="G163" s="238"/>
      <c r="H163" s="238"/>
      <c r="I163" s="238"/>
      <c r="J163" s="238"/>
      <c r="K163" s="238"/>
    </row>
    <row r="164" spans="2:11" s="1" customFormat="1" ht="7.5" customHeight="1">
      <c r="B164" s="220"/>
      <c r="C164" s="221"/>
      <c r="D164" s="221"/>
      <c r="E164" s="221"/>
      <c r="F164" s="221"/>
      <c r="G164" s="221"/>
      <c r="H164" s="221"/>
      <c r="I164" s="221"/>
      <c r="J164" s="221"/>
      <c r="K164" s="222"/>
    </row>
    <row r="165" spans="2:11" s="1" customFormat="1" ht="45" customHeight="1">
      <c r="B165" s="223"/>
      <c r="C165" s="358" t="s">
        <v>873</v>
      </c>
      <c r="D165" s="358"/>
      <c r="E165" s="358"/>
      <c r="F165" s="358"/>
      <c r="G165" s="358"/>
      <c r="H165" s="358"/>
      <c r="I165" s="358"/>
      <c r="J165" s="358"/>
      <c r="K165" s="224"/>
    </row>
    <row r="166" spans="2:11" s="1" customFormat="1" ht="17.25" customHeight="1">
      <c r="B166" s="223"/>
      <c r="C166" s="244" t="s">
        <v>801</v>
      </c>
      <c r="D166" s="244"/>
      <c r="E166" s="244"/>
      <c r="F166" s="244" t="s">
        <v>802</v>
      </c>
      <c r="G166" s="286"/>
      <c r="H166" s="287" t="s">
        <v>53</v>
      </c>
      <c r="I166" s="287" t="s">
        <v>56</v>
      </c>
      <c r="J166" s="244" t="s">
        <v>803</v>
      </c>
      <c r="K166" s="224"/>
    </row>
    <row r="167" spans="2:11" s="1" customFormat="1" ht="17.25" customHeight="1">
      <c r="B167" s="225"/>
      <c r="C167" s="246" t="s">
        <v>804</v>
      </c>
      <c r="D167" s="246"/>
      <c r="E167" s="246"/>
      <c r="F167" s="247" t="s">
        <v>805</v>
      </c>
      <c r="G167" s="288"/>
      <c r="H167" s="289"/>
      <c r="I167" s="289"/>
      <c r="J167" s="246" t="s">
        <v>806</v>
      </c>
      <c r="K167" s="226"/>
    </row>
    <row r="168" spans="2:11" s="1" customFormat="1" ht="5.25" customHeight="1">
      <c r="B168" s="254"/>
      <c r="C168" s="249"/>
      <c r="D168" s="249"/>
      <c r="E168" s="249"/>
      <c r="F168" s="249"/>
      <c r="G168" s="250"/>
      <c r="H168" s="249"/>
      <c r="I168" s="249"/>
      <c r="J168" s="249"/>
      <c r="K168" s="277"/>
    </row>
    <row r="169" spans="2:11" s="1" customFormat="1" ht="15" customHeight="1">
      <c r="B169" s="254"/>
      <c r="C169" s="231" t="s">
        <v>810</v>
      </c>
      <c r="D169" s="231"/>
      <c r="E169" s="231"/>
      <c r="F169" s="252" t="s">
        <v>807</v>
      </c>
      <c r="G169" s="231"/>
      <c r="H169" s="231" t="s">
        <v>847</v>
      </c>
      <c r="I169" s="231" t="s">
        <v>809</v>
      </c>
      <c r="J169" s="231">
        <v>120</v>
      </c>
      <c r="K169" s="277"/>
    </row>
    <row r="170" spans="2:11" s="1" customFormat="1" ht="15" customHeight="1">
      <c r="B170" s="254"/>
      <c r="C170" s="231" t="s">
        <v>856</v>
      </c>
      <c r="D170" s="231"/>
      <c r="E170" s="231"/>
      <c r="F170" s="252" t="s">
        <v>807</v>
      </c>
      <c r="G170" s="231"/>
      <c r="H170" s="231" t="s">
        <v>857</v>
      </c>
      <c r="I170" s="231" t="s">
        <v>809</v>
      </c>
      <c r="J170" s="231" t="s">
        <v>858</v>
      </c>
      <c r="K170" s="277"/>
    </row>
    <row r="171" spans="2:11" s="1" customFormat="1" ht="15" customHeight="1">
      <c r="B171" s="254"/>
      <c r="C171" s="231" t="s">
        <v>755</v>
      </c>
      <c r="D171" s="231"/>
      <c r="E171" s="231"/>
      <c r="F171" s="252" t="s">
        <v>807</v>
      </c>
      <c r="G171" s="231"/>
      <c r="H171" s="231" t="s">
        <v>874</v>
      </c>
      <c r="I171" s="231" t="s">
        <v>809</v>
      </c>
      <c r="J171" s="231" t="s">
        <v>858</v>
      </c>
      <c r="K171" s="277"/>
    </row>
    <row r="172" spans="2:11" s="1" customFormat="1" ht="15" customHeight="1">
      <c r="B172" s="254"/>
      <c r="C172" s="231" t="s">
        <v>812</v>
      </c>
      <c r="D172" s="231"/>
      <c r="E172" s="231"/>
      <c r="F172" s="252" t="s">
        <v>813</v>
      </c>
      <c r="G172" s="231"/>
      <c r="H172" s="231" t="s">
        <v>874</v>
      </c>
      <c r="I172" s="231" t="s">
        <v>809</v>
      </c>
      <c r="J172" s="231">
        <v>50</v>
      </c>
      <c r="K172" s="277"/>
    </row>
    <row r="173" spans="2:11" s="1" customFormat="1" ht="15" customHeight="1">
      <c r="B173" s="254"/>
      <c r="C173" s="231" t="s">
        <v>815</v>
      </c>
      <c r="D173" s="231"/>
      <c r="E173" s="231"/>
      <c r="F173" s="252" t="s">
        <v>807</v>
      </c>
      <c r="G173" s="231"/>
      <c r="H173" s="231" t="s">
        <v>874</v>
      </c>
      <c r="I173" s="231" t="s">
        <v>817</v>
      </c>
      <c r="J173" s="231"/>
      <c r="K173" s="277"/>
    </row>
    <row r="174" spans="2:11" s="1" customFormat="1" ht="15" customHeight="1">
      <c r="B174" s="254"/>
      <c r="C174" s="231" t="s">
        <v>826</v>
      </c>
      <c r="D174" s="231"/>
      <c r="E174" s="231"/>
      <c r="F174" s="252" t="s">
        <v>813</v>
      </c>
      <c r="G174" s="231"/>
      <c r="H174" s="231" t="s">
        <v>874</v>
      </c>
      <c r="I174" s="231" t="s">
        <v>809</v>
      </c>
      <c r="J174" s="231">
        <v>50</v>
      </c>
      <c r="K174" s="277"/>
    </row>
    <row r="175" spans="2:11" s="1" customFormat="1" ht="15" customHeight="1">
      <c r="B175" s="254"/>
      <c r="C175" s="231" t="s">
        <v>834</v>
      </c>
      <c r="D175" s="231"/>
      <c r="E175" s="231"/>
      <c r="F175" s="252" t="s">
        <v>813</v>
      </c>
      <c r="G175" s="231"/>
      <c r="H175" s="231" t="s">
        <v>874</v>
      </c>
      <c r="I175" s="231" t="s">
        <v>809</v>
      </c>
      <c r="J175" s="231">
        <v>50</v>
      </c>
      <c r="K175" s="277"/>
    </row>
    <row r="176" spans="2:11" s="1" customFormat="1" ht="15" customHeight="1">
      <c r="B176" s="254"/>
      <c r="C176" s="231" t="s">
        <v>832</v>
      </c>
      <c r="D176" s="231"/>
      <c r="E176" s="231"/>
      <c r="F176" s="252" t="s">
        <v>813</v>
      </c>
      <c r="G176" s="231"/>
      <c r="H176" s="231" t="s">
        <v>874</v>
      </c>
      <c r="I176" s="231" t="s">
        <v>809</v>
      </c>
      <c r="J176" s="231">
        <v>50</v>
      </c>
      <c r="K176" s="277"/>
    </row>
    <row r="177" spans="2:11" s="1" customFormat="1" ht="15" customHeight="1">
      <c r="B177" s="254"/>
      <c r="C177" s="231" t="s">
        <v>106</v>
      </c>
      <c r="D177" s="231"/>
      <c r="E177" s="231"/>
      <c r="F177" s="252" t="s">
        <v>807</v>
      </c>
      <c r="G177" s="231"/>
      <c r="H177" s="231" t="s">
        <v>875</v>
      </c>
      <c r="I177" s="231" t="s">
        <v>876</v>
      </c>
      <c r="J177" s="231"/>
      <c r="K177" s="277"/>
    </row>
    <row r="178" spans="2:11" s="1" customFormat="1" ht="15" customHeight="1">
      <c r="B178" s="254"/>
      <c r="C178" s="231" t="s">
        <v>56</v>
      </c>
      <c r="D178" s="231"/>
      <c r="E178" s="231"/>
      <c r="F178" s="252" t="s">
        <v>807</v>
      </c>
      <c r="G178" s="231"/>
      <c r="H178" s="231" t="s">
        <v>877</v>
      </c>
      <c r="I178" s="231" t="s">
        <v>878</v>
      </c>
      <c r="J178" s="231">
        <v>1</v>
      </c>
      <c r="K178" s="277"/>
    </row>
    <row r="179" spans="2:11" s="1" customFormat="1" ht="15" customHeight="1">
      <c r="B179" s="254"/>
      <c r="C179" s="231" t="s">
        <v>52</v>
      </c>
      <c r="D179" s="231"/>
      <c r="E179" s="231"/>
      <c r="F179" s="252" t="s">
        <v>807</v>
      </c>
      <c r="G179" s="231"/>
      <c r="H179" s="231" t="s">
        <v>879</v>
      </c>
      <c r="I179" s="231" t="s">
        <v>809</v>
      </c>
      <c r="J179" s="231">
        <v>20</v>
      </c>
      <c r="K179" s="277"/>
    </row>
    <row r="180" spans="2:11" s="1" customFormat="1" ht="15" customHeight="1">
      <c r="B180" s="254"/>
      <c r="C180" s="231" t="s">
        <v>53</v>
      </c>
      <c r="D180" s="231"/>
      <c r="E180" s="231"/>
      <c r="F180" s="252" t="s">
        <v>807</v>
      </c>
      <c r="G180" s="231"/>
      <c r="H180" s="231" t="s">
        <v>880</v>
      </c>
      <c r="I180" s="231" t="s">
        <v>809</v>
      </c>
      <c r="J180" s="231">
        <v>255</v>
      </c>
      <c r="K180" s="277"/>
    </row>
    <row r="181" spans="2:11" s="1" customFormat="1" ht="15" customHeight="1">
      <c r="B181" s="254"/>
      <c r="C181" s="231" t="s">
        <v>107</v>
      </c>
      <c r="D181" s="231"/>
      <c r="E181" s="231"/>
      <c r="F181" s="252" t="s">
        <v>807</v>
      </c>
      <c r="G181" s="231"/>
      <c r="H181" s="231" t="s">
        <v>771</v>
      </c>
      <c r="I181" s="231" t="s">
        <v>809</v>
      </c>
      <c r="J181" s="231">
        <v>10</v>
      </c>
      <c r="K181" s="277"/>
    </row>
    <row r="182" spans="2:11" s="1" customFormat="1" ht="15" customHeight="1">
      <c r="B182" s="254"/>
      <c r="C182" s="231" t="s">
        <v>108</v>
      </c>
      <c r="D182" s="231"/>
      <c r="E182" s="231"/>
      <c r="F182" s="252" t="s">
        <v>807</v>
      </c>
      <c r="G182" s="231"/>
      <c r="H182" s="231" t="s">
        <v>881</v>
      </c>
      <c r="I182" s="231" t="s">
        <v>842</v>
      </c>
      <c r="J182" s="231"/>
      <c r="K182" s="277"/>
    </row>
    <row r="183" spans="2:11" s="1" customFormat="1" ht="15" customHeight="1">
      <c r="B183" s="254"/>
      <c r="C183" s="231" t="s">
        <v>882</v>
      </c>
      <c r="D183" s="231"/>
      <c r="E183" s="231"/>
      <c r="F183" s="252" t="s">
        <v>807</v>
      </c>
      <c r="G183" s="231"/>
      <c r="H183" s="231" t="s">
        <v>883</v>
      </c>
      <c r="I183" s="231" t="s">
        <v>842</v>
      </c>
      <c r="J183" s="231"/>
      <c r="K183" s="277"/>
    </row>
    <row r="184" spans="2:11" s="1" customFormat="1" ht="15" customHeight="1">
      <c r="B184" s="254"/>
      <c r="C184" s="231" t="s">
        <v>871</v>
      </c>
      <c r="D184" s="231"/>
      <c r="E184" s="231"/>
      <c r="F184" s="252" t="s">
        <v>807</v>
      </c>
      <c r="G184" s="231"/>
      <c r="H184" s="231" t="s">
        <v>884</v>
      </c>
      <c r="I184" s="231" t="s">
        <v>842</v>
      </c>
      <c r="J184" s="231"/>
      <c r="K184" s="277"/>
    </row>
    <row r="185" spans="2:11" s="1" customFormat="1" ht="15" customHeight="1">
      <c r="B185" s="254"/>
      <c r="C185" s="231" t="s">
        <v>110</v>
      </c>
      <c r="D185" s="231"/>
      <c r="E185" s="231"/>
      <c r="F185" s="252" t="s">
        <v>813</v>
      </c>
      <c r="G185" s="231"/>
      <c r="H185" s="231" t="s">
        <v>885</v>
      </c>
      <c r="I185" s="231" t="s">
        <v>809</v>
      </c>
      <c r="J185" s="231">
        <v>50</v>
      </c>
      <c r="K185" s="277"/>
    </row>
    <row r="186" spans="2:11" s="1" customFormat="1" ht="15" customHeight="1">
      <c r="B186" s="254"/>
      <c r="C186" s="231" t="s">
        <v>886</v>
      </c>
      <c r="D186" s="231"/>
      <c r="E186" s="231"/>
      <c r="F186" s="252" t="s">
        <v>813</v>
      </c>
      <c r="G186" s="231"/>
      <c r="H186" s="231" t="s">
        <v>887</v>
      </c>
      <c r="I186" s="231" t="s">
        <v>888</v>
      </c>
      <c r="J186" s="231"/>
      <c r="K186" s="277"/>
    </row>
    <row r="187" spans="2:11" s="1" customFormat="1" ht="15" customHeight="1">
      <c r="B187" s="254"/>
      <c r="C187" s="231" t="s">
        <v>889</v>
      </c>
      <c r="D187" s="231"/>
      <c r="E187" s="231"/>
      <c r="F187" s="252" t="s">
        <v>813</v>
      </c>
      <c r="G187" s="231"/>
      <c r="H187" s="231" t="s">
        <v>890</v>
      </c>
      <c r="I187" s="231" t="s">
        <v>888</v>
      </c>
      <c r="J187" s="231"/>
      <c r="K187" s="277"/>
    </row>
    <row r="188" spans="2:11" s="1" customFormat="1" ht="15" customHeight="1">
      <c r="B188" s="254"/>
      <c r="C188" s="231" t="s">
        <v>891</v>
      </c>
      <c r="D188" s="231"/>
      <c r="E188" s="231"/>
      <c r="F188" s="252" t="s">
        <v>813</v>
      </c>
      <c r="G188" s="231"/>
      <c r="H188" s="231" t="s">
        <v>892</v>
      </c>
      <c r="I188" s="231" t="s">
        <v>888</v>
      </c>
      <c r="J188" s="231"/>
      <c r="K188" s="277"/>
    </row>
    <row r="189" spans="2:11" s="1" customFormat="1" ht="15" customHeight="1">
      <c r="B189" s="254"/>
      <c r="C189" s="290" t="s">
        <v>893</v>
      </c>
      <c r="D189" s="231"/>
      <c r="E189" s="231"/>
      <c r="F189" s="252" t="s">
        <v>813</v>
      </c>
      <c r="G189" s="231"/>
      <c r="H189" s="231" t="s">
        <v>894</v>
      </c>
      <c r="I189" s="231" t="s">
        <v>895</v>
      </c>
      <c r="J189" s="291" t="s">
        <v>896</v>
      </c>
      <c r="K189" s="277"/>
    </row>
    <row r="190" spans="2:11" s="15" customFormat="1" ht="15" customHeight="1">
      <c r="B190" s="292"/>
      <c r="C190" s="293" t="s">
        <v>897</v>
      </c>
      <c r="D190" s="294"/>
      <c r="E190" s="294"/>
      <c r="F190" s="295" t="s">
        <v>813</v>
      </c>
      <c r="G190" s="294"/>
      <c r="H190" s="294" t="s">
        <v>898</v>
      </c>
      <c r="I190" s="294" t="s">
        <v>895</v>
      </c>
      <c r="J190" s="296" t="s">
        <v>896</v>
      </c>
      <c r="K190" s="297"/>
    </row>
    <row r="191" spans="2:11" s="1" customFormat="1" ht="15" customHeight="1">
      <c r="B191" s="254"/>
      <c r="C191" s="290" t="s">
        <v>41</v>
      </c>
      <c r="D191" s="231"/>
      <c r="E191" s="231"/>
      <c r="F191" s="252" t="s">
        <v>807</v>
      </c>
      <c r="G191" s="231"/>
      <c r="H191" s="228" t="s">
        <v>899</v>
      </c>
      <c r="I191" s="231" t="s">
        <v>900</v>
      </c>
      <c r="J191" s="231"/>
      <c r="K191" s="277"/>
    </row>
    <row r="192" spans="2:11" s="1" customFormat="1" ht="15" customHeight="1">
      <c r="B192" s="254"/>
      <c r="C192" s="290" t="s">
        <v>901</v>
      </c>
      <c r="D192" s="231"/>
      <c r="E192" s="231"/>
      <c r="F192" s="252" t="s">
        <v>807</v>
      </c>
      <c r="G192" s="231"/>
      <c r="H192" s="231" t="s">
        <v>902</v>
      </c>
      <c r="I192" s="231" t="s">
        <v>842</v>
      </c>
      <c r="J192" s="231"/>
      <c r="K192" s="277"/>
    </row>
    <row r="193" spans="2:11" s="1" customFormat="1" ht="15" customHeight="1">
      <c r="B193" s="254"/>
      <c r="C193" s="290" t="s">
        <v>903</v>
      </c>
      <c r="D193" s="231"/>
      <c r="E193" s="231"/>
      <c r="F193" s="252" t="s">
        <v>807</v>
      </c>
      <c r="G193" s="231"/>
      <c r="H193" s="231" t="s">
        <v>904</v>
      </c>
      <c r="I193" s="231" t="s">
        <v>842</v>
      </c>
      <c r="J193" s="231"/>
      <c r="K193" s="277"/>
    </row>
    <row r="194" spans="2:11" s="1" customFormat="1" ht="15" customHeight="1">
      <c r="B194" s="254"/>
      <c r="C194" s="290" t="s">
        <v>905</v>
      </c>
      <c r="D194" s="231"/>
      <c r="E194" s="231"/>
      <c r="F194" s="252" t="s">
        <v>813</v>
      </c>
      <c r="G194" s="231"/>
      <c r="H194" s="231" t="s">
        <v>906</v>
      </c>
      <c r="I194" s="231" t="s">
        <v>842</v>
      </c>
      <c r="J194" s="231"/>
      <c r="K194" s="277"/>
    </row>
    <row r="195" spans="2:11" s="1" customFormat="1" ht="15" customHeight="1">
      <c r="B195" s="283"/>
      <c r="C195" s="298"/>
      <c r="D195" s="263"/>
      <c r="E195" s="263"/>
      <c r="F195" s="263"/>
      <c r="G195" s="263"/>
      <c r="H195" s="263"/>
      <c r="I195" s="263"/>
      <c r="J195" s="263"/>
      <c r="K195" s="284"/>
    </row>
    <row r="196" spans="2:11" s="1" customFormat="1" ht="18.75" customHeight="1">
      <c r="B196" s="265"/>
      <c r="C196" s="275"/>
      <c r="D196" s="275"/>
      <c r="E196" s="275"/>
      <c r="F196" s="285"/>
      <c r="G196" s="275"/>
      <c r="H196" s="275"/>
      <c r="I196" s="275"/>
      <c r="J196" s="275"/>
      <c r="K196" s="265"/>
    </row>
    <row r="197" spans="2:11" s="1" customFormat="1" ht="18.75" customHeight="1">
      <c r="B197" s="265"/>
      <c r="C197" s="275"/>
      <c r="D197" s="275"/>
      <c r="E197" s="275"/>
      <c r="F197" s="285"/>
      <c r="G197" s="275"/>
      <c r="H197" s="275"/>
      <c r="I197" s="275"/>
      <c r="J197" s="275"/>
      <c r="K197" s="265"/>
    </row>
    <row r="198" spans="2:11" s="1" customFormat="1" ht="18.75" customHeight="1">
      <c r="B198" s="238"/>
      <c r="C198" s="238"/>
      <c r="D198" s="238"/>
      <c r="E198" s="238"/>
      <c r="F198" s="238"/>
      <c r="G198" s="238"/>
      <c r="H198" s="238"/>
      <c r="I198" s="238"/>
      <c r="J198" s="238"/>
      <c r="K198" s="238"/>
    </row>
    <row r="199" spans="2:11" s="1" customFormat="1" ht="13.5">
      <c r="B199" s="220"/>
      <c r="C199" s="221"/>
      <c r="D199" s="221"/>
      <c r="E199" s="221"/>
      <c r="F199" s="221"/>
      <c r="G199" s="221"/>
      <c r="H199" s="221"/>
      <c r="I199" s="221"/>
      <c r="J199" s="221"/>
      <c r="K199" s="222"/>
    </row>
    <row r="200" spans="2:11" s="1" customFormat="1" ht="21">
      <c r="B200" s="223"/>
      <c r="C200" s="358" t="s">
        <v>907</v>
      </c>
      <c r="D200" s="358"/>
      <c r="E200" s="358"/>
      <c r="F200" s="358"/>
      <c r="G200" s="358"/>
      <c r="H200" s="358"/>
      <c r="I200" s="358"/>
      <c r="J200" s="358"/>
      <c r="K200" s="224"/>
    </row>
    <row r="201" spans="2:11" s="1" customFormat="1" ht="25.5" customHeight="1">
      <c r="B201" s="223"/>
      <c r="C201" s="299" t="s">
        <v>908</v>
      </c>
      <c r="D201" s="299"/>
      <c r="E201" s="299"/>
      <c r="F201" s="299" t="s">
        <v>909</v>
      </c>
      <c r="G201" s="300"/>
      <c r="H201" s="361" t="s">
        <v>910</v>
      </c>
      <c r="I201" s="361"/>
      <c r="J201" s="361"/>
      <c r="K201" s="224"/>
    </row>
    <row r="202" spans="2:11" s="1" customFormat="1" ht="5.25" customHeight="1">
      <c r="B202" s="254"/>
      <c r="C202" s="249"/>
      <c r="D202" s="249"/>
      <c r="E202" s="249"/>
      <c r="F202" s="249"/>
      <c r="G202" s="275"/>
      <c r="H202" s="249"/>
      <c r="I202" s="249"/>
      <c r="J202" s="249"/>
      <c r="K202" s="277"/>
    </row>
    <row r="203" spans="2:11" s="1" customFormat="1" ht="15" customHeight="1">
      <c r="B203" s="254"/>
      <c r="C203" s="231" t="s">
        <v>900</v>
      </c>
      <c r="D203" s="231"/>
      <c r="E203" s="231"/>
      <c r="F203" s="252" t="s">
        <v>42</v>
      </c>
      <c r="G203" s="231"/>
      <c r="H203" s="362" t="s">
        <v>911</v>
      </c>
      <c r="I203" s="362"/>
      <c r="J203" s="362"/>
      <c r="K203" s="277"/>
    </row>
    <row r="204" spans="2:11" s="1" customFormat="1" ht="15" customHeight="1">
      <c r="B204" s="254"/>
      <c r="C204" s="231"/>
      <c r="D204" s="231"/>
      <c r="E204" s="231"/>
      <c r="F204" s="252" t="s">
        <v>43</v>
      </c>
      <c r="G204" s="231"/>
      <c r="H204" s="362" t="s">
        <v>912</v>
      </c>
      <c r="I204" s="362"/>
      <c r="J204" s="362"/>
      <c r="K204" s="277"/>
    </row>
    <row r="205" spans="2:11" s="1" customFormat="1" ht="15" customHeight="1">
      <c r="B205" s="254"/>
      <c r="C205" s="231"/>
      <c r="D205" s="231"/>
      <c r="E205" s="231"/>
      <c r="F205" s="252" t="s">
        <v>46</v>
      </c>
      <c r="G205" s="231"/>
      <c r="H205" s="362" t="s">
        <v>913</v>
      </c>
      <c r="I205" s="362"/>
      <c r="J205" s="362"/>
      <c r="K205" s="277"/>
    </row>
    <row r="206" spans="2:11" s="1" customFormat="1" ht="15" customHeight="1">
      <c r="B206" s="254"/>
      <c r="C206" s="231"/>
      <c r="D206" s="231"/>
      <c r="E206" s="231"/>
      <c r="F206" s="252" t="s">
        <v>44</v>
      </c>
      <c r="G206" s="231"/>
      <c r="H206" s="362" t="s">
        <v>914</v>
      </c>
      <c r="I206" s="362"/>
      <c r="J206" s="362"/>
      <c r="K206" s="277"/>
    </row>
    <row r="207" spans="2:11" s="1" customFormat="1" ht="15" customHeight="1">
      <c r="B207" s="254"/>
      <c r="C207" s="231"/>
      <c r="D207" s="231"/>
      <c r="E207" s="231"/>
      <c r="F207" s="252" t="s">
        <v>45</v>
      </c>
      <c r="G207" s="231"/>
      <c r="H207" s="362" t="s">
        <v>915</v>
      </c>
      <c r="I207" s="362"/>
      <c r="J207" s="362"/>
      <c r="K207" s="277"/>
    </row>
    <row r="208" spans="2:11" s="1" customFormat="1" ht="15" customHeight="1">
      <c r="B208" s="254"/>
      <c r="C208" s="231"/>
      <c r="D208" s="231"/>
      <c r="E208" s="231"/>
      <c r="F208" s="252"/>
      <c r="G208" s="231"/>
      <c r="H208" s="231"/>
      <c r="I208" s="231"/>
      <c r="J208" s="231"/>
      <c r="K208" s="277"/>
    </row>
    <row r="209" spans="2:11" s="1" customFormat="1" ht="15" customHeight="1">
      <c r="B209" s="254"/>
      <c r="C209" s="231" t="s">
        <v>854</v>
      </c>
      <c r="D209" s="231"/>
      <c r="E209" s="231"/>
      <c r="F209" s="252" t="s">
        <v>78</v>
      </c>
      <c r="G209" s="231"/>
      <c r="H209" s="362" t="s">
        <v>916</v>
      </c>
      <c r="I209" s="362"/>
      <c r="J209" s="362"/>
      <c r="K209" s="277"/>
    </row>
    <row r="210" spans="2:11" s="1" customFormat="1" ht="15" customHeight="1">
      <c r="B210" s="254"/>
      <c r="C210" s="231"/>
      <c r="D210" s="231"/>
      <c r="E210" s="231"/>
      <c r="F210" s="252" t="s">
        <v>751</v>
      </c>
      <c r="G210" s="231"/>
      <c r="H210" s="362" t="s">
        <v>752</v>
      </c>
      <c r="I210" s="362"/>
      <c r="J210" s="362"/>
      <c r="K210" s="277"/>
    </row>
    <row r="211" spans="2:11" s="1" customFormat="1" ht="15" customHeight="1">
      <c r="B211" s="254"/>
      <c r="C211" s="231"/>
      <c r="D211" s="231"/>
      <c r="E211" s="231"/>
      <c r="F211" s="252" t="s">
        <v>749</v>
      </c>
      <c r="G211" s="231"/>
      <c r="H211" s="362" t="s">
        <v>917</v>
      </c>
      <c r="I211" s="362"/>
      <c r="J211" s="362"/>
      <c r="K211" s="277"/>
    </row>
    <row r="212" spans="2:11" s="1" customFormat="1" ht="15" customHeight="1">
      <c r="B212" s="301"/>
      <c r="C212" s="231"/>
      <c r="D212" s="231"/>
      <c r="E212" s="231"/>
      <c r="F212" s="252" t="s">
        <v>86</v>
      </c>
      <c r="G212" s="290"/>
      <c r="H212" s="363" t="s">
        <v>87</v>
      </c>
      <c r="I212" s="363"/>
      <c r="J212" s="363"/>
      <c r="K212" s="302"/>
    </row>
    <row r="213" spans="2:11" s="1" customFormat="1" ht="15" customHeight="1">
      <c r="B213" s="301"/>
      <c r="C213" s="231"/>
      <c r="D213" s="231"/>
      <c r="E213" s="231"/>
      <c r="F213" s="252" t="s">
        <v>753</v>
      </c>
      <c r="G213" s="290"/>
      <c r="H213" s="363" t="s">
        <v>704</v>
      </c>
      <c r="I213" s="363"/>
      <c r="J213" s="363"/>
      <c r="K213" s="302"/>
    </row>
    <row r="214" spans="2:11" s="1" customFormat="1" ht="15" customHeight="1">
      <c r="B214" s="301"/>
      <c r="C214" s="231"/>
      <c r="D214" s="231"/>
      <c r="E214" s="231"/>
      <c r="F214" s="252"/>
      <c r="G214" s="290"/>
      <c r="H214" s="281"/>
      <c r="I214" s="281"/>
      <c r="J214" s="281"/>
      <c r="K214" s="302"/>
    </row>
    <row r="215" spans="2:11" s="1" customFormat="1" ht="15" customHeight="1">
      <c r="B215" s="301"/>
      <c r="C215" s="231" t="s">
        <v>878</v>
      </c>
      <c r="D215" s="231"/>
      <c r="E215" s="231"/>
      <c r="F215" s="252">
        <v>1</v>
      </c>
      <c r="G215" s="290"/>
      <c r="H215" s="363" t="s">
        <v>918</v>
      </c>
      <c r="I215" s="363"/>
      <c r="J215" s="363"/>
      <c r="K215" s="302"/>
    </row>
    <row r="216" spans="2:11" s="1" customFormat="1" ht="15" customHeight="1">
      <c r="B216" s="301"/>
      <c r="C216" s="231"/>
      <c r="D216" s="231"/>
      <c r="E216" s="231"/>
      <c r="F216" s="252">
        <v>2</v>
      </c>
      <c r="G216" s="290"/>
      <c r="H216" s="363" t="s">
        <v>919</v>
      </c>
      <c r="I216" s="363"/>
      <c r="J216" s="363"/>
      <c r="K216" s="302"/>
    </row>
    <row r="217" spans="2:11" s="1" customFormat="1" ht="15" customHeight="1">
      <c r="B217" s="301"/>
      <c r="C217" s="231"/>
      <c r="D217" s="231"/>
      <c r="E217" s="231"/>
      <c r="F217" s="252">
        <v>3</v>
      </c>
      <c r="G217" s="290"/>
      <c r="H217" s="363" t="s">
        <v>920</v>
      </c>
      <c r="I217" s="363"/>
      <c r="J217" s="363"/>
      <c r="K217" s="302"/>
    </row>
    <row r="218" spans="2:11" s="1" customFormat="1" ht="15" customHeight="1">
      <c r="B218" s="301"/>
      <c r="C218" s="231"/>
      <c r="D218" s="231"/>
      <c r="E218" s="231"/>
      <c r="F218" s="252">
        <v>4</v>
      </c>
      <c r="G218" s="290"/>
      <c r="H218" s="363" t="s">
        <v>921</v>
      </c>
      <c r="I218" s="363"/>
      <c r="J218" s="363"/>
      <c r="K218" s="302"/>
    </row>
    <row r="219" spans="2:11" s="1" customFormat="1" ht="12.75" customHeight="1">
      <c r="B219" s="303"/>
      <c r="C219" s="304"/>
      <c r="D219" s="304"/>
      <c r="E219" s="304"/>
      <c r="F219" s="304"/>
      <c r="G219" s="304"/>
      <c r="H219" s="304"/>
      <c r="I219" s="304"/>
      <c r="J219" s="304"/>
      <c r="K219" s="305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5EA575BC929BB4C87864425B5F819F0" ma:contentTypeVersion="15" ma:contentTypeDescription="Vytvoří nový dokument" ma:contentTypeScope="" ma:versionID="adef57c14037bf0f547d6719d9623d5a">
  <xsd:schema xmlns:xsd="http://www.w3.org/2001/XMLSchema" xmlns:xs="http://www.w3.org/2001/XMLSchema" xmlns:p="http://schemas.microsoft.com/office/2006/metadata/properties" xmlns:ns2="85f4b5cc-4033-44c7-b405-f5eed34c8154" xmlns:ns3="85a1a2d1-5cc2-4247-acb2-eae7a89bb2bb" targetNamespace="http://schemas.microsoft.com/office/2006/metadata/properties" ma:root="true" ma:fieldsID="ab08f3253ff67a1ce6667d600a84341d" ns2:_="" ns3:_="">
    <xsd:import namespace="85f4b5cc-4033-44c7-b405-f5eed34c8154"/>
    <xsd:import namespace="85a1a2d1-5cc2-4247-acb2-eae7a89bb2bb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SharedWithUsers" minOccurs="0"/>
                <xsd:element ref="ns2:SharedWithDetail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dexed="tru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3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Sloupec zachycení celé taxonomie" ma:hidden="true" ma:list="{e4cccd9f-f884-47b7-abb1-1a9ed09e593a}" ma:internalName="TaxCatchAll" ma:showField="CatchAllData" ma:web="85f4b5cc-4033-44c7-b405-f5eed34c81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a1a2d1-5cc2-4247-acb2-eae7a89bb2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Značky obrázků" ma:readOnly="false" ma:fieldId="{5cf76f15-5ced-4ddc-b409-7134ff3c332f}" ma:taxonomyMulti="true" ma:sspId="a1b35cf3-621e-4030-aa18-d80b31dfc2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5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5f4b5cc-4033-44c7-b405-f5eed34c8154" xsi:nil="true"/>
    <lcf76f155ced4ddcb4097134ff3c332f xmlns="85a1a2d1-5cc2-4247-acb2-eae7a89bb2bb">
      <Terms xmlns="http://schemas.microsoft.com/office/infopath/2007/PartnerControls"/>
    </lcf76f155ced4ddcb4097134ff3c332f>
    <_dlc_DocId xmlns="85f4b5cc-4033-44c7-b405-f5eed34c8154">HCUZCRXN6NH5-581495652-21291</_dlc_DocId>
    <_dlc_DocIdUrl xmlns="85f4b5cc-4033-44c7-b405-f5eed34c8154">
      <Url>https://spucr.sharepoint.com/sites/Portal/544101/_layouts/15/DocIdRedir.aspx?ID=HCUZCRXN6NH5-581495652-21291</Url>
      <Description>HCUZCRXN6NH5-581495652-21291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1FE57090-8E11-4228-832A-D12A12A942E1}"/>
</file>

<file path=customXml/itemProps2.xml><?xml version="1.0" encoding="utf-8"?>
<ds:datastoreItem xmlns:ds="http://schemas.openxmlformats.org/officeDocument/2006/customXml" ds:itemID="{0146226D-C0F8-4AF9-B697-11E93F21BE37}"/>
</file>

<file path=customXml/itemProps3.xml><?xml version="1.0" encoding="utf-8"?>
<ds:datastoreItem xmlns:ds="http://schemas.openxmlformats.org/officeDocument/2006/customXml" ds:itemID="{78DB6634-DA53-4BC4-8930-D06F95EC008F}"/>
</file>

<file path=customXml/itemProps4.xml><?xml version="1.0" encoding="utf-8"?>
<ds:datastoreItem xmlns:ds="http://schemas.openxmlformats.org/officeDocument/2006/customXml" ds:itemID="{46233272-97C6-4995-BBCF-66BD3EA87DF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SO-101 - Polní cesta C1 -...</vt:lpstr>
      <vt:lpstr>SO-102 - Polní cesta C1 -...</vt:lpstr>
      <vt:lpstr>VON - Vedlejší a ostatní ...</vt:lpstr>
      <vt:lpstr>Pokyny pro vyplnění</vt:lpstr>
      <vt:lpstr>'Rekapitulace stavby'!Názvy_tisku</vt:lpstr>
      <vt:lpstr>'SO-101 - Polní cesta C1 -...'!Názvy_tisku</vt:lpstr>
      <vt:lpstr>'SO-102 - Polní cesta C1 -...'!Názvy_tisku</vt:lpstr>
      <vt:lpstr>'VON - Vedlejší a ostatní ...'!Názvy_tisku</vt:lpstr>
      <vt:lpstr>'Pokyny pro vyplnění'!Oblast_tisku</vt:lpstr>
      <vt:lpstr>'Rekapitulace stavby'!Oblast_tisku</vt:lpstr>
      <vt:lpstr>'SO-101 - Polní cesta C1 -...'!Oblast_tisku</vt:lpstr>
      <vt:lpstr>'SO-102 - Polní cesta C1 -...'!Oblast_tisku</vt:lpstr>
      <vt:lpstr>'VON - Vedlejší a ostatní 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Požárová</dc:creator>
  <cp:lastModifiedBy>petra</cp:lastModifiedBy>
  <dcterms:created xsi:type="dcterms:W3CDTF">2024-05-17T12:17:31Z</dcterms:created>
  <dcterms:modified xsi:type="dcterms:W3CDTF">2024-05-17T12:18:14Z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0x01010057072243BBD15B419DFA6DB318EA4619</vt:lpwstr>
  </property>
  <property fmtid="{D5CDD505-2E9C-101B-9397-08002B2CF9AE}" pid="3" name="MediaServiceImageTags">
    <vt:lpwstr/>
  </property>
  <property fmtid="{D5CDD505-2E9C-101B-9397-08002B2CF9AE}" pid="4" name="_dlc_DocIdItemGuid">
    <vt:lpwstr>44d3089f-f8e8-4e46-8b85-3cd6ca0fc59d</vt:lpwstr>
  </property>
</Properties>
</file>